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cburgerova\Desktop\PD Nemocnice C - filtry OS\"/>
    </mc:Choice>
  </mc:AlternateContent>
  <xr:revisionPtr revIDLastSave="0" documentId="13_ncr:1_{5EB43BBE-1518-4A7F-B9DE-067665D3254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ryci list" sheetId="1" r:id="rId1"/>
    <sheet name="Rekapitulace" sheetId="2" r:id="rId2"/>
    <sheet name="Položky" sheetId="3" r:id="rId3"/>
    <sheet name="Samostatný rozpočet ZTI" sheetId="5" r:id="rId4"/>
    <sheet name="Samostatný rozpočet ELEKTRO" sheetId="6" r:id="rId5"/>
  </sheets>
  <externalReferences>
    <externalReference r:id="rId6"/>
  </externalReferences>
  <definedNames>
    <definedName name="__CENA__">Položky!$J$7:$J$144</definedName>
    <definedName name="__MAIN__">Položky!$A$1:$CP$143</definedName>
    <definedName name="__MAIN2__" localSheetId="1">Rekapitulace!$A$1:$C$25</definedName>
    <definedName name="__MAIN2__">#REF!</definedName>
    <definedName name="__MAIN3__">'Kryci list'!$A$3:$C$18</definedName>
    <definedName name="__SAZBA__">Položky!#REF!</definedName>
    <definedName name="__T0__">Položky!$A$6:$N$143</definedName>
    <definedName name="__T1__">Položky!$A$7:$N$10</definedName>
    <definedName name="__T2__">Položky!$A$8:$CP$9</definedName>
    <definedName name="__T3__">Položky!$D$9:$G$9</definedName>
    <definedName name="__TE0__">'Kryci list'!$A$4:$C$9</definedName>
    <definedName name="__TE1__">'Kryci list'!$A$12:$C$12</definedName>
    <definedName name="__TE2__">'Kryci list'!$A$17:$C$17</definedName>
    <definedName name="__TE3__">#REF!</definedName>
    <definedName name="__TR0__" localSheetId="1">Rekapitulace!$A$6:$B$6</definedName>
    <definedName name="__TR0__">#REF!</definedName>
    <definedName name="__TR1__" localSheetId="1">Rekapitulace!$A$6:$B$6</definedName>
    <definedName name="__TR1__">#REF!</definedName>
    <definedName name="cisloobjektu">'[1]Krycí list'!$A$4</definedName>
    <definedName name="cislostavby">'[1]Krycí list'!$A$6</definedName>
    <definedName name="Dodavka">[1]Rekapitulace!$G$14</definedName>
    <definedName name="Dodavka0">#REF!</definedName>
    <definedName name="HSV">[1]Rekapitulace!$E$14</definedName>
    <definedName name="HSV0">#REF!</definedName>
    <definedName name="HZS">[1]Rekapitulace!$I$14</definedName>
    <definedName name="HZS0">#REF!</definedName>
    <definedName name="Mont">[1]Rekapitulace!$H$14</definedName>
    <definedName name="Montaz0">#REF!</definedName>
    <definedName name="nazevobjektu">'[1]Krycí list'!$C$4</definedName>
    <definedName name="nazevstavby">'[1]Krycí list'!$C$6</definedName>
    <definedName name="_xlnm.Print_Titles" localSheetId="2">Položky!$3:$5</definedName>
    <definedName name="_xlnm.Print_Titles" localSheetId="4">'Samostatný rozpočet ELEKTRO'!$4:$5</definedName>
    <definedName name="_xlnm.Print_Titles" localSheetId="3">'Samostatný rozpočet ZTI'!$4:$6</definedName>
    <definedName name="_xlnm.Print_Area" localSheetId="0">'Kryci list'!$A$1:$B$22</definedName>
    <definedName name="PocetMJ">'[1]Krycí list'!$G$7</definedName>
    <definedName name="PSV">[1]Rekapitulace!$F$14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[1]Rekapitulace!$H$20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6" l="1"/>
  <c r="G53" i="6"/>
  <c r="G54" i="6"/>
  <c r="G55" i="6"/>
  <c r="G56" i="6"/>
  <c r="G57" i="6"/>
  <c r="G37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C58" i="6"/>
  <c r="G51" i="6"/>
  <c r="C49" i="6"/>
  <c r="G48" i="6"/>
  <c r="G47" i="6"/>
  <c r="G46" i="6"/>
  <c r="G45" i="6"/>
  <c r="G44" i="6"/>
  <c r="G43" i="6"/>
  <c r="G42" i="6"/>
  <c r="G41" i="6"/>
  <c r="G40" i="6"/>
  <c r="G39" i="6"/>
  <c r="G38" i="6"/>
  <c r="G36" i="6"/>
  <c r="G35" i="6"/>
  <c r="G34" i="6"/>
  <c r="C32" i="6"/>
  <c r="G31" i="6"/>
  <c r="G30" i="6"/>
  <c r="G29" i="6"/>
  <c r="C27" i="6"/>
  <c r="G26" i="6"/>
  <c r="G25" i="6"/>
  <c r="C23" i="6"/>
  <c r="C85" i="5"/>
  <c r="K84" i="5"/>
  <c r="I84" i="5"/>
  <c r="G84" i="5"/>
  <c r="K83" i="5"/>
  <c r="I83" i="5"/>
  <c r="G83" i="5"/>
  <c r="K82" i="5"/>
  <c r="I82" i="5"/>
  <c r="G82" i="5"/>
  <c r="C80" i="5"/>
  <c r="K79" i="5"/>
  <c r="I79" i="5"/>
  <c r="G79" i="5"/>
  <c r="K78" i="5"/>
  <c r="I78" i="5"/>
  <c r="G78" i="5"/>
  <c r="K77" i="5"/>
  <c r="I77" i="5"/>
  <c r="G77" i="5"/>
  <c r="K76" i="5"/>
  <c r="I76" i="5"/>
  <c r="G76" i="5"/>
  <c r="K75" i="5"/>
  <c r="I75" i="5"/>
  <c r="G75" i="5"/>
  <c r="K74" i="5"/>
  <c r="I74" i="5"/>
  <c r="G74" i="5"/>
  <c r="K73" i="5"/>
  <c r="I73" i="5"/>
  <c r="G73" i="5"/>
  <c r="K72" i="5"/>
  <c r="I72" i="5"/>
  <c r="G72" i="5"/>
  <c r="K71" i="5"/>
  <c r="I71" i="5"/>
  <c r="G71" i="5"/>
  <c r="K70" i="5"/>
  <c r="I70" i="5"/>
  <c r="G70" i="5"/>
  <c r="K68" i="5"/>
  <c r="I68" i="5"/>
  <c r="G68" i="5"/>
  <c r="K67" i="5"/>
  <c r="I67" i="5"/>
  <c r="G67" i="5"/>
  <c r="K66" i="5"/>
  <c r="I66" i="5"/>
  <c r="G66" i="5"/>
  <c r="K65" i="5"/>
  <c r="I65" i="5"/>
  <c r="G65" i="5"/>
  <c r="K64" i="5"/>
  <c r="I64" i="5"/>
  <c r="G64" i="5"/>
  <c r="K63" i="5"/>
  <c r="I63" i="5"/>
  <c r="G63" i="5"/>
  <c r="K62" i="5"/>
  <c r="I62" i="5"/>
  <c r="G62" i="5"/>
  <c r="C59" i="5"/>
  <c r="K58" i="5"/>
  <c r="I58" i="5"/>
  <c r="G58" i="5"/>
  <c r="K57" i="5"/>
  <c r="I57" i="5"/>
  <c r="G57" i="5"/>
  <c r="K56" i="5"/>
  <c r="I56" i="5"/>
  <c r="G56" i="5"/>
  <c r="K55" i="5"/>
  <c r="I55" i="5"/>
  <c r="G55" i="5"/>
  <c r="K54" i="5"/>
  <c r="I54" i="5"/>
  <c r="G54" i="5"/>
  <c r="K53" i="5"/>
  <c r="I53" i="5"/>
  <c r="G53" i="5"/>
  <c r="K52" i="5"/>
  <c r="I52" i="5"/>
  <c r="G52" i="5"/>
  <c r="K51" i="5"/>
  <c r="I51" i="5"/>
  <c r="G51" i="5"/>
  <c r="K50" i="5"/>
  <c r="I50" i="5"/>
  <c r="G50" i="5"/>
  <c r="K49" i="5"/>
  <c r="I49" i="5"/>
  <c r="G49" i="5"/>
  <c r="K48" i="5"/>
  <c r="I48" i="5"/>
  <c r="G48" i="5"/>
  <c r="K47" i="5"/>
  <c r="I47" i="5"/>
  <c r="G47" i="5"/>
  <c r="K46" i="5"/>
  <c r="I46" i="5"/>
  <c r="G46" i="5"/>
  <c r="K45" i="5"/>
  <c r="I45" i="5"/>
  <c r="G45" i="5"/>
  <c r="K44" i="5"/>
  <c r="I44" i="5"/>
  <c r="G44" i="5"/>
  <c r="K43" i="5"/>
  <c r="I43" i="5"/>
  <c r="G43" i="5"/>
  <c r="K42" i="5"/>
  <c r="I42" i="5"/>
  <c r="G42" i="5"/>
  <c r="K41" i="5"/>
  <c r="I41" i="5"/>
  <c r="G41" i="5"/>
  <c r="K40" i="5"/>
  <c r="I40" i="5"/>
  <c r="G40" i="5"/>
  <c r="K39" i="5"/>
  <c r="I39" i="5"/>
  <c r="G39" i="5"/>
  <c r="K38" i="5"/>
  <c r="I38" i="5"/>
  <c r="G38" i="5"/>
  <c r="K37" i="5"/>
  <c r="I37" i="5"/>
  <c r="G37" i="5"/>
  <c r="C34" i="5"/>
  <c r="K33" i="5"/>
  <c r="I33" i="5"/>
  <c r="G33" i="5"/>
  <c r="K32" i="5"/>
  <c r="I32" i="5"/>
  <c r="G32" i="5"/>
  <c r="K31" i="5"/>
  <c r="I31" i="5"/>
  <c r="G31" i="5"/>
  <c r="K30" i="5"/>
  <c r="I30" i="5"/>
  <c r="G30" i="5"/>
  <c r="K29" i="5"/>
  <c r="I29" i="5"/>
  <c r="G29" i="5"/>
  <c r="K28" i="5"/>
  <c r="I28" i="5"/>
  <c r="G28" i="5"/>
  <c r="K27" i="5"/>
  <c r="I27" i="5"/>
  <c r="G27" i="5"/>
  <c r="K26" i="5"/>
  <c r="I26" i="5"/>
  <c r="G26" i="5"/>
  <c r="K25" i="5"/>
  <c r="I25" i="5"/>
  <c r="G25" i="5"/>
  <c r="K24" i="5"/>
  <c r="I24" i="5"/>
  <c r="G24" i="5"/>
  <c r="K23" i="5"/>
  <c r="I23" i="5"/>
  <c r="G23" i="5"/>
  <c r="K22" i="5"/>
  <c r="I22" i="5"/>
  <c r="G22" i="5"/>
  <c r="K21" i="5"/>
  <c r="I21" i="5"/>
  <c r="G21" i="5"/>
  <c r="K20" i="5"/>
  <c r="I20" i="5"/>
  <c r="G20" i="5"/>
  <c r="C17" i="5"/>
  <c r="K16" i="5"/>
  <c r="I16" i="5"/>
  <c r="G16" i="5"/>
  <c r="K15" i="5"/>
  <c r="I15" i="5"/>
  <c r="G15" i="5"/>
  <c r="K14" i="5"/>
  <c r="I14" i="5"/>
  <c r="G14" i="5"/>
  <c r="K13" i="5"/>
  <c r="I13" i="5"/>
  <c r="G13" i="5"/>
  <c r="K8" i="5"/>
  <c r="I8" i="5"/>
  <c r="G8" i="5"/>
  <c r="G58" i="6" l="1"/>
  <c r="G32" i="6"/>
  <c r="G49" i="6"/>
  <c r="G27" i="6"/>
  <c r="G23" i="6"/>
  <c r="K17" i="5"/>
  <c r="K34" i="5"/>
  <c r="G80" i="5"/>
  <c r="G85" i="5"/>
  <c r="G17" i="5"/>
  <c r="G34" i="5"/>
  <c r="I34" i="5"/>
  <c r="I59" i="5"/>
  <c r="K80" i="5"/>
  <c r="K85" i="5"/>
  <c r="I17" i="5"/>
  <c r="K59" i="5"/>
  <c r="G59" i="5"/>
  <c r="I80" i="5"/>
  <c r="I85" i="5"/>
  <c r="G59" i="6" l="1"/>
  <c r="I135" i="3" s="1"/>
  <c r="G86" i="5"/>
  <c r="I132" i="3" s="1"/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H8" i="3"/>
  <c r="J8" i="3" s="1"/>
  <c r="L8" i="3"/>
  <c r="L7" i="3" s="1"/>
  <c r="H12" i="3"/>
  <c r="J12" i="3" s="1"/>
  <c r="N12" i="3"/>
  <c r="N11" i="3" s="1"/>
  <c r="H14" i="3"/>
  <c r="H16" i="3"/>
  <c r="H20" i="3"/>
  <c r="L20" i="3" s="1"/>
  <c r="H22" i="3"/>
  <c r="L22" i="3"/>
  <c r="H24" i="3"/>
  <c r="N24" i="3" s="1"/>
  <c r="H26" i="3"/>
  <c r="L26" i="3" s="1"/>
  <c r="H28" i="3"/>
  <c r="J28" i="3"/>
  <c r="H30" i="3"/>
  <c r="L30" i="3" s="1"/>
  <c r="H32" i="3"/>
  <c r="N32" i="3" s="1"/>
  <c r="J32" i="3"/>
  <c r="H36" i="3"/>
  <c r="N36" i="3" s="1"/>
  <c r="H37" i="3"/>
  <c r="H38" i="3"/>
  <c r="J38" i="3" s="1"/>
  <c r="H39" i="3"/>
  <c r="H41" i="3"/>
  <c r="L41" i="3" s="1"/>
  <c r="J41" i="3"/>
  <c r="H44" i="3"/>
  <c r="J44" i="3" s="1"/>
  <c r="H46" i="3"/>
  <c r="J46" i="3" s="1"/>
  <c r="H48" i="3"/>
  <c r="H49" i="3"/>
  <c r="N49" i="3" s="1"/>
  <c r="H52" i="3"/>
  <c r="J52" i="3" s="1"/>
  <c r="H54" i="3"/>
  <c r="J54" i="3" s="1"/>
  <c r="N54" i="3"/>
  <c r="H56" i="3"/>
  <c r="H58" i="3"/>
  <c r="H61" i="3"/>
  <c r="J61" i="3" s="1"/>
  <c r="H63" i="3"/>
  <c r="J63" i="3" s="1"/>
  <c r="N63" i="3"/>
  <c r="H65" i="3"/>
  <c r="H67" i="3"/>
  <c r="N67" i="3" s="1"/>
  <c r="J67" i="3"/>
  <c r="H69" i="3"/>
  <c r="H71" i="3"/>
  <c r="H73" i="3"/>
  <c r="H75" i="3"/>
  <c r="H77" i="3"/>
  <c r="N77" i="3" s="1"/>
  <c r="H79" i="3"/>
  <c r="H82" i="3"/>
  <c r="J82" i="3" s="1"/>
  <c r="H84" i="3"/>
  <c r="N84" i="3" s="1"/>
  <c r="J84" i="3"/>
  <c r="H86" i="3"/>
  <c r="J86" i="3" s="1"/>
  <c r="H88" i="3"/>
  <c r="J88" i="3" s="1"/>
  <c r="H90" i="3"/>
  <c r="J90" i="3" s="1"/>
  <c r="H92" i="3"/>
  <c r="N92" i="3" s="1"/>
  <c r="H94" i="3"/>
  <c r="H96" i="3"/>
  <c r="J96" i="3" s="1"/>
  <c r="H98" i="3"/>
  <c r="J98" i="3" s="1"/>
  <c r="N98" i="3"/>
  <c r="H100" i="3"/>
  <c r="H103" i="3"/>
  <c r="J103" i="3" s="1"/>
  <c r="H105" i="3"/>
  <c r="J105" i="3" s="1"/>
  <c r="H107" i="3"/>
  <c r="H109" i="3"/>
  <c r="N109" i="3" s="1"/>
  <c r="J109" i="3"/>
  <c r="H111" i="3"/>
  <c r="H113" i="3"/>
  <c r="J113" i="3"/>
  <c r="H115" i="3"/>
  <c r="H118" i="3"/>
  <c r="N118" i="3" s="1"/>
  <c r="H120" i="3"/>
  <c r="H124" i="3"/>
  <c r="N124" i="3" s="1"/>
  <c r="N123" i="3" s="1"/>
  <c r="J124" i="3"/>
  <c r="H127" i="3"/>
  <c r="J127" i="3" s="1"/>
  <c r="H132" i="3"/>
  <c r="J132" i="3" s="1"/>
  <c r="J131" i="3" s="1"/>
  <c r="B17" i="2" s="1"/>
  <c r="H135" i="3"/>
  <c r="N135" i="3" s="1"/>
  <c r="N134" i="3" s="1"/>
  <c r="H138" i="3"/>
  <c r="J138" i="3" s="1"/>
  <c r="H139" i="3"/>
  <c r="H140" i="3"/>
  <c r="H141" i="3"/>
  <c r="J141" i="3" s="1"/>
  <c r="N71" i="3"/>
  <c r="J65" i="3"/>
  <c r="N38" i="3"/>
  <c r="N127" i="3"/>
  <c r="N79" i="3"/>
  <c r="J20" i="3"/>
  <c r="N96" i="3"/>
  <c r="N52" i="3"/>
  <c r="N28" i="3"/>
  <c r="N113" i="3"/>
  <c r="N73" i="3"/>
  <c r="N46" i="3"/>
  <c r="N41" i="3"/>
  <c r="L32" i="3"/>
  <c r="L28" i="3"/>
  <c r="N22" i="3"/>
  <c r="N20" i="3"/>
  <c r="J22" i="3"/>
  <c r="J139" i="3"/>
  <c r="N107" i="3"/>
  <c r="N75" i="3"/>
  <c r="N58" i="3"/>
  <c r="N111" i="3"/>
  <c r="N88" i="3"/>
  <c r="N16" i="3"/>
  <c r="J16" i="3"/>
  <c r="L16" i="3"/>
  <c r="N94" i="3"/>
  <c r="J94" i="3"/>
  <c r="N37" i="3"/>
  <c r="J37" i="3"/>
  <c r="L37" i="3"/>
  <c r="J14" i="3"/>
  <c r="L14" i="3"/>
  <c r="N14" i="3"/>
  <c r="J7" i="3"/>
  <c r="B6" i="2" s="1"/>
  <c r="J92" i="3"/>
  <c r="N139" i="3"/>
  <c r="J107" i="3"/>
  <c r="N103" i="3"/>
  <c r="J75" i="3"/>
  <c r="J71" i="3"/>
  <c r="L12" i="3"/>
  <c r="N8" i="3"/>
  <c r="N7" i="3" s="1"/>
  <c r="N30" i="3" l="1"/>
  <c r="L36" i="3"/>
  <c r="J26" i="3"/>
  <c r="J36" i="3"/>
  <c r="J35" i="3" s="1"/>
  <c r="B9" i="2" s="1"/>
  <c r="J24" i="3"/>
  <c r="L38" i="3"/>
  <c r="N138" i="3"/>
  <c r="J118" i="3"/>
  <c r="N26" i="3"/>
  <c r="N19" i="3" s="1"/>
  <c r="N141" i="3"/>
  <c r="J30" i="3"/>
  <c r="J19" i="3" s="1"/>
  <c r="B8" i="2" s="1"/>
  <c r="L24" i="3"/>
  <c r="L19" i="3" s="1"/>
  <c r="I100" i="3"/>
  <c r="J100" i="3" s="1"/>
  <c r="J81" i="3" s="1"/>
  <c r="B13" i="2" s="1"/>
  <c r="N61" i="3"/>
  <c r="J73" i="3"/>
  <c r="J48" i="3"/>
  <c r="I49" i="3" s="1"/>
  <c r="J49" i="3" s="1"/>
  <c r="N48" i="3"/>
  <c r="N120" i="3"/>
  <c r="N117" i="3" s="1"/>
  <c r="J69" i="3"/>
  <c r="L11" i="3"/>
  <c r="N69" i="3"/>
  <c r="J140" i="3"/>
  <c r="N140" i="3"/>
  <c r="N137" i="3" s="1"/>
  <c r="J135" i="3"/>
  <c r="J134" i="3" s="1"/>
  <c r="B18" i="2" s="1"/>
  <c r="J123" i="3"/>
  <c r="B16" i="2" s="1"/>
  <c r="J111" i="3"/>
  <c r="I115" i="3" s="1"/>
  <c r="J115" i="3" s="1"/>
  <c r="J102" i="3" s="1"/>
  <c r="B14" i="2" s="1"/>
  <c r="N86" i="3"/>
  <c r="N82" i="3"/>
  <c r="N81" i="3" s="1"/>
  <c r="J77" i="3"/>
  <c r="J56" i="3"/>
  <c r="I58" i="3" s="1"/>
  <c r="J58" i="3" s="1"/>
  <c r="J51" i="3" s="1"/>
  <c r="B11" i="2" s="1"/>
  <c r="N56" i="3"/>
  <c r="N51" i="3" s="1"/>
  <c r="N44" i="3"/>
  <c r="J120" i="3"/>
  <c r="J117" i="3" s="1"/>
  <c r="B15" i="2" s="1"/>
  <c r="J137" i="3"/>
  <c r="B19" i="2" s="1"/>
  <c r="N115" i="3"/>
  <c r="N105" i="3"/>
  <c r="N100" i="3"/>
  <c r="N90" i="3"/>
  <c r="N65" i="3"/>
  <c r="N39" i="3"/>
  <c r="N35" i="3" s="1"/>
  <c r="J39" i="3"/>
  <c r="L39" i="3"/>
  <c r="J11" i="3"/>
  <c r="B7" i="2" s="1"/>
  <c r="N132" i="3"/>
  <c r="N131" i="3" s="1"/>
  <c r="L35" i="3" l="1"/>
  <c r="N43" i="3"/>
  <c r="N102" i="3"/>
  <c r="J60" i="3"/>
  <c r="B12" i="2" s="1"/>
  <c r="B21" i="2" s="1"/>
  <c r="I79" i="3"/>
  <c r="J79" i="3" s="1"/>
  <c r="J43" i="3"/>
  <c r="B10" i="2" s="1"/>
  <c r="N6" i="3"/>
  <c r="L6" i="3"/>
  <c r="N60" i="3"/>
  <c r="J6" i="3" l="1"/>
  <c r="B22" i="2"/>
  <c r="B24" i="2" s="1"/>
</calcChain>
</file>

<file path=xl/sharedStrings.xml><?xml version="1.0" encoding="utf-8"?>
<sst xmlns="http://schemas.openxmlformats.org/spreadsheetml/2006/main" count="744" uniqueCount="471">
  <si>
    <t>%</t>
  </si>
  <si>
    <t>H</t>
  </si>
  <si>
    <t>m</t>
  </si>
  <si>
    <t>t</t>
  </si>
  <si>
    <t>MJ</t>
  </si>
  <si>
    <t>MP</t>
  </si>
  <si>
    <t>ON</t>
  </si>
  <si>
    <t>SP</t>
  </si>
  <si>
    <t>m2</t>
  </si>
  <si>
    <t>CZK</t>
  </si>
  <si>
    <t>Kód</t>
  </si>
  <si>
    <t>Typ</t>
  </si>
  <si>
    <t>kpl</t>
  </si>
  <si>
    <t>kus</t>
  </si>
  <si>
    <t>Cena</t>
  </si>
  <si>
    <t>Firmy</t>
  </si>
  <si>
    <t>Popis</t>
  </si>
  <si>
    <t>Zakázka</t>
  </si>
  <si>
    <t>Ztratné</t>
  </si>
  <si>
    <t>Poř.</t>
  </si>
  <si>
    <t>59054100</t>
  </si>
  <si>
    <t>Investor</t>
  </si>
  <si>
    <t>030001000</t>
  </si>
  <si>
    <t>045002001</t>
  </si>
  <si>
    <t>050001000</t>
  </si>
  <si>
    <t>071002000</t>
  </si>
  <si>
    <t>317944321</t>
  </si>
  <si>
    <t>612311121</t>
  </si>
  <si>
    <t>612315223</t>
  </si>
  <si>
    <t>612325417</t>
  </si>
  <si>
    <t>771121011</t>
  </si>
  <si>
    <t>771151021</t>
  </si>
  <si>
    <t>771161021</t>
  </si>
  <si>
    <t>771574118</t>
  </si>
  <si>
    <t>771591112</t>
  </si>
  <si>
    <t>771591264</t>
  </si>
  <si>
    <t>776111112</t>
  </si>
  <si>
    <t>776121321</t>
  </si>
  <si>
    <t>776141121</t>
  </si>
  <si>
    <t>776201812</t>
  </si>
  <si>
    <t>776222111</t>
  </si>
  <si>
    <t>776410811</t>
  </si>
  <si>
    <t>776411111</t>
  </si>
  <si>
    <t>781121011</t>
  </si>
  <si>
    <t>781131112</t>
  </si>
  <si>
    <t>781474114</t>
  </si>
  <si>
    <t>781494111</t>
  </si>
  <si>
    <t>781494511</t>
  </si>
  <si>
    <t>783315101</t>
  </si>
  <si>
    <t>783317101</t>
  </si>
  <si>
    <t>784181101</t>
  </si>
  <si>
    <t>784221101</t>
  </si>
  <si>
    <t>952902121</t>
  </si>
  <si>
    <t>962031132</t>
  </si>
  <si>
    <t>965081213</t>
  </si>
  <si>
    <t>968072455</t>
  </si>
  <si>
    <t>971033531</t>
  </si>
  <si>
    <t>974031132</t>
  </si>
  <si>
    <t>978059541</t>
  </si>
  <si>
    <t>997013211</t>
  </si>
  <si>
    <t>997013501</t>
  </si>
  <si>
    <t>997013509</t>
  </si>
  <si>
    <t>997013631</t>
  </si>
  <si>
    <t>998018001</t>
  </si>
  <si>
    <t>998763402</t>
  </si>
  <si>
    <t>998766202</t>
  </si>
  <si>
    <t>998771202</t>
  </si>
  <si>
    <t>998775202</t>
  </si>
  <si>
    <t>998781202</t>
  </si>
  <si>
    <t>H 776-001</t>
  </si>
  <si>
    <t>H 776-002</t>
  </si>
  <si>
    <t>T01;    2</t>
  </si>
  <si>
    <t>T02;    2</t>
  </si>
  <si>
    <t>T03;    2</t>
  </si>
  <si>
    <t>720-323001</t>
  </si>
  <si>
    <t>741-323001</t>
  </si>
  <si>
    <t>763-323001</t>
  </si>
  <si>
    <t>763411111A</t>
  </si>
  <si>
    <t>763411121A</t>
  </si>
  <si>
    <t>766-323001</t>
  </si>
  <si>
    <t>766-323002</t>
  </si>
  <si>
    <t>766-323003</t>
  </si>
  <si>
    <t>784: Malby</t>
  </si>
  <si>
    <t>Projektant</t>
  </si>
  <si>
    <t>Výměra</t>
  </si>
  <si>
    <t>D 771-300001</t>
  </si>
  <si>
    <t>D 781-300001</t>
  </si>
  <si>
    <t>Celkem (bez DPH)</t>
  </si>
  <si>
    <t>m201, 203;     1+1</t>
  </si>
  <si>
    <t>006: Úpravy povrchu</t>
  </si>
  <si>
    <t>783: Nátěry</t>
  </si>
  <si>
    <t>003: Svislé konstrukce</t>
  </si>
  <si>
    <t>3x okno;     0,7*0,6*3</t>
  </si>
  <si>
    <t>776: Podlahy povlakové</t>
  </si>
  <si>
    <t>781: Obklady keramické</t>
  </si>
  <si>
    <t>TZ1: Stavební instalace</t>
  </si>
  <si>
    <t>763: Konstrukce montované</t>
  </si>
  <si>
    <t>m201, 203;    1,05*2*2,15</t>
  </si>
  <si>
    <t>na vzdál 6km;     2,759*5</t>
  </si>
  <si>
    <t>Číslo zakázky</t>
  </si>
  <si>
    <t>pro T02, T03;      0,8*2*4</t>
  </si>
  <si>
    <t>stáv m202,204;      1,7+1,55</t>
  </si>
  <si>
    <t>stáv m201, 203;     11,65+11,5</t>
  </si>
  <si>
    <t>009: Ostatní konstrukce a práce</t>
  </si>
  <si>
    <t>m201, 203;     (2,8-0,8)*2*2,03</t>
  </si>
  <si>
    <t>Finanční náklady</t>
  </si>
  <si>
    <t>m202, 204 rohové;     (3+4)*2,15</t>
  </si>
  <si>
    <t>m202,204 sprchový kout;      1+1</t>
  </si>
  <si>
    <t>m201-204;     (11,65+11,5-0,95*2)</t>
  </si>
  <si>
    <t>TZ2: Elektroinstalace a slaboproud</t>
  </si>
  <si>
    <t>m202,204 sprchový kout;      0,95*2</t>
  </si>
  <si>
    <t>m202,204 sprchový kout;      2,95*2</t>
  </si>
  <si>
    <t>m202,204 sprchový kout;      0,95+0,9</t>
  </si>
  <si>
    <t>Celkem (včetně DPH)</t>
  </si>
  <si>
    <t>m201-204;     (11,65+11,5-0,95*2)*1,03</t>
  </si>
  <si>
    <t>m202,204 sprchový kout;      0,95*2*1,1</t>
  </si>
  <si>
    <t>099: Přesun hmot HSV</t>
  </si>
  <si>
    <t>Zpracovatel rozpočtu</t>
  </si>
  <si>
    <t>771: Podlahy z dlaždic</t>
  </si>
  <si>
    <t>zárubně;    0,25*4,74*4</t>
  </si>
  <si>
    <t>stáv m201, 203 soklík;     (19,9-2,2+18,4-2,3)</t>
  </si>
  <si>
    <t>m202, 204 sprchový kout;     (2,95+2,9)*2,15+0,5</t>
  </si>
  <si>
    <t>Nátěr penetrační na stěnu</t>
  </si>
  <si>
    <t>Plastové profily rohové lepené flexibilním lepidlem</t>
  </si>
  <si>
    <t>766: Konstrukce truhlářské</t>
  </si>
  <si>
    <t>Nátěr penetrační na podlahu</t>
  </si>
  <si>
    <t>DOD keramická obklad interiérový - velikost 19-22 ks/m2</t>
  </si>
  <si>
    <t>m201-204 pod nové PVC;    (11,65+1,7-0,95+11,5+1,55-0,95)</t>
  </si>
  <si>
    <t>Provoz investora, třetích osob</t>
  </si>
  <si>
    <t>m201-204 mimo KO sokl;     ((2,8+4,95+0,8+2,8+4,9+2,15-1,65)*2-0,8*4)</t>
  </si>
  <si>
    <t>m201-204 mimo KO;    (2,8+4,95+0,8+2,8+4,9)*2*3+2,15*2*2,15-1,65*2*2,15</t>
  </si>
  <si>
    <t>Čištění budov zametení drsných podlah</t>
  </si>
  <si>
    <t>Přesun hmot ruční pro budovy v do 6 m</t>
  </si>
  <si>
    <t>m201-204 mimo KO sokl;     ((2,8+4,95+0,8+2,8+4,9+2,15-1,65)*2-0,8*4)*1,02</t>
  </si>
  <si>
    <t>Lepení pásů z PVC 2-složkovým lepidlem</t>
  </si>
  <si>
    <t>m202,204 pod novou dlažbu;      0,95*2</t>
  </si>
  <si>
    <t>Montáž obvodových soklíků výšky do 80 mm</t>
  </si>
  <si>
    <t>m201, 203 L č/0/50/5;        (1*2*2+1*2)</t>
  </si>
  <si>
    <t>V00: Ostatní a vedlejší rozpočtové náklady</t>
  </si>
  <si>
    <t>Základní akrylátová jednonásobná bezbarvá penetrace podkladu v místnostech v do 3,80 m</t>
  </si>
  <si>
    <t>Elektroinstalace - dle samostatného rozpočtu</t>
  </si>
  <si>
    <t>Izolace těsnícími pásy mezi podlahou a stěnou</t>
  </si>
  <si>
    <t>Vybourání kovových dveřních zárubní pl do 2 m2</t>
  </si>
  <si>
    <t>Broušení betonového podkladu povlakových podlah</t>
  </si>
  <si>
    <t>profil přechodový Al s pohyblivým ramenem 8x20mm</t>
  </si>
  <si>
    <t>NEMOCNICE ŠUMPERK, Nerudova 640/41, 787 52 Šumperk</t>
  </si>
  <si>
    <t>SUPRING spol. s r.o., Jesenická 65, 787 01 Šumperk</t>
  </si>
  <si>
    <t>Bourání příček z cihel pálených na MVC tl do 100 mm</t>
  </si>
  <si>
    <t>Odstranění soklíků a lišt pryžových nebo plastových</t>
  </si>
  <si>
    <t>Samonivelační stěrka podlah pevnosti 30 MPa tl 3 mm</t>
  </si>
  <si>
    <t>m202, 204 ukončovací;     (2,95+0,8+2,9+0,9+2,15*4)</t>
  </si>
  <si>
    <t>m201, 203 L č/0/50/5;        4*(1*2*2+1*2)*1,08/1000</t>
  </si>
  <si>
    <t>Neředěná penetrace savého podkladu povlakových podlah</t>
  </si>
  <si>
    <t>Demontáž lepených povlakových podlah s podložkou ručně</t>
  </si>
  <si>
    <t>Nátěr penetrační na podlahu - pod samonivelační stěrku</t>
  </si>
  <si>
    <t>Plastové profily ukončovací lepené flexibilním lepidlem</t>
  </si>
  <si>
    <t>Izolace pod dlažbu nátěrem nebo stěrkou ve dvou vrstvách</t>
  </si>
  <si>
    <t>Izolace pod obklad nátěrem nebo stěrkou ve dvou vrstvách</t>
  </si>
  <si>
    <t>DOD PVC zátěžové homogenní tl.2mm - dle upřesnění investora</t>
  </si>
  <si>
    <t>stáv m201-204 před pokládkou stěrky;     (11,65+1,7+11,5+1,55)</t>
  </si>
  <si>
    <t>Vápenná omítka hladká jednovrstvá vnitřních stěn nanášená ručně</t>
  </si>
  <si>
    <t>Vápenná štuková omítka malých ploch přes 0,25 do 1 m2 na stěnách</t>
  </si>
  <si>
    <t>Mezinátěr jednonásobný syntetický standardní zámečnických konstrukcí</t>
  </si>
  <si>
    <t>Válcované nosníky do č.12 dodatečně osazované do připravených otvorů</t>
  </si>
  <si>
    <t>Přesun hmot procentní pro kce truhlářské v objektech v přes 6 do 12 m</t>
  </si>
  <si>
    <t>nové otvory nebo výplně v chodbě n sále    T01, T02, T03 á2x;     2*6</t>
  </si>
  <si>
    <t>stáv obklad m202, 204, jen na nebouraných stěnách;     (3,8+3,8)*2,15</t>
  </si>
  <si>
    <t>DOD systémová soklová lišta k PVC zátěžovému - dle upřesnění investora</t>
  </si>
  <si>
    <t>Krycí jednonásobný syntetický standardní nátěr zámečnických konstrukcí</t>
  </si>
  <si>
    <t>Přesun hmot procentní pro podlahy dřevěné v objektech v přes 6 do 12 m</t>
  </si>
  <si>
    <t xml:space="preserve">nové otvory nebo výplně v chodbě n sále    T01, T02, T03 á2x;     2*3 </t>
  </si>
  <si>
    <t>DOD keramická dlažba slinutá, protiskluznost R10 - velikost 45-50 ks/m2</t>
  </si>
  <si>
    <t>Sanitární příčky do mokrého prostředí, desky s HPL - laminátem tl 13 mm</t>
  </si>
  <si>
    <t>Odsekání a odebrání obkladů stěn z vnitřních obkládaček plochy přes 1 m2</t>
  </si>
  <si>
    <t>Přesun hmot procentní pro obklady keramické v objektech v přes 6 do 12 m</t>
  </si>
  <si>
    <t>Přesun hmot procentní pro podlahy z dlaždic v objektech v přes 6 do 12 m</t>
  </si>
  <si>
    <t>Příplatek k odvozu suti a vybouraných hmot na skládku ZKD 1 km přes 1 km</t>
  </si>
  <si>
    <t>Montáž profilu ukončujícího pro plynulý přechod (dlažby s kobercem apod.)</t>
  </si>
  <si>
    <t>Vybourání otvorů ve zdivu cihelném pl do 1 m2 na MVC nebo MV tl do 150 mm</t>
  </si>
  <si>
    <t>Vnitrostaveništní doprava suti a vybouraných hmot pro budovy v do 6 m ručně</t>
  </si>
  <si>
    <t>Odvoz suti a vybouraných hmot na skládku nebo meziskládku do 1 km se složením</t>
  </si>
  <si>
    <t>Vysekání rýh ve zdivu cihelném hl do 50 mm š do 70 mm - pro vtahování nosníků</t>
  </si>
  <si>
    <t>m202, 204, po vybouraném obkladu nebo stěně pod nový KO;     (3,95+3,95)*2,15</t>
  </si>
  <si>
    <t>m202, 204;     (2,95+0,8+2,9+0,9)*2,15;     zvýšená stupeň v podlaze;    0,5*2</t>
  </si>
  <si>
    <t>Přesun hmot procentní pro sádrokartonové konstrukce v objektech v přes 6 do 12 m</t>
  </si>
  <si>
    <t>Rekonstrukce zaměstnaneckých filtrů operačního sálu 1-3 v Nemocnici Šumperk a.s.</t>
  </si>
  <si>
    <t>ZTI vnitřní - kanalizace, vodovod, zařizovací předměty - dle samostatného rozpočtu</t>
  </si>
  <si>
    <t>Bourání podlah z dlaždic keramických nebo xylolitových tl do 10 mm plochy přes 1 m2</t>
  </si>
  <si>
    <t>Montáž podlah keramických hladkých lepených flexibilním lepidlem přes 45 do 50 ks/m2</t>
  </si>
  <si>
    <t>Dveře sanitárních příček, desky s HPL - laminátem tl 13 mm, š do 800 mm, v do 2000 mm</t>
  </si>
  <si>
    <t>Dvojnásobné bílé malby ze směsí za sucha dobře otěruvzdorných v místnostech do 3,80 m</t>
  </si>
  <si>
    <t>m202, 204;     (2,95+0,8+2,9+0,9)*2,15*1,1;     zvýšená stupeň v podlaze;    0,5*2*1,1</t>
  </si>
  <si>
    <t>Poplatek za uložení na skládce (skládkovné) stavebního odpadu směsného kód odpadu 17 09 04</t>
  </si>
  <si>
    <t>Montáž obkladů vnitřních keramických hladkých přes 19 do 22 ks/m2 lepených flexibilním lepidlem</t>
  </si>
  <si>
    <t>Stěrka podlahová nivelační pro vyrovnání podkladu povlakových podlah pevnosti 30 MPa tl do 3 mm</t>
  </si>
  <si>
    <t>Ing. Michal Procházka - STAVEBNÍ SERVIS, Družstevní 557, Rapotín 788 13 Vikýřovice, tel.602 766 298</t>
  </si>
  <si>
    <t>Kompletační a koordinační činnost kompl kontrolní činnost, koordinační práce, zajištění všech zkoušek a revizí</t>
  </si>
  <si>
    <t>Oprava vnitřní vápenocementové hladké omítky stěn v rozsahu plochy přes 10 do 30 % s celoplošným přeštukováním</t>
  </si>
  <si>
    <t>m201-204 mimo KO;    (2,8+4,95+0,8+2,8+4,9)*2*3+2,15*2*2,15-1,65*2*2,15;   ODP otvorů;   -(0,8*4*2+0,6*0,55*3)</t>
  </si>
  <si>
    <t>Stávající kazetový podhled (rastr 600x600 mm) - vyjmutí a zpětné osazení kazet pro úpravy elektroinstalace - rozsah bude upřesněn v průběhu provádění prací</t>
  </si>
  <si>
    <t>Zařízení staveniště náklady na zřízení, provoz a odstranění, náklady na energii - zpevněné a skladovací plochy, oplocení, bezpečnostní ohrazení výkiopů, provizorní cesty a mostky</t>
  </si>
  <si>
    <t>D+M okno vnitřní plastové jednokřídlé sklápěcí 700/600 mm - vč kování pákový nechanismus, zasklení plným sklem - dle upřesnění investora, podrobný popis dle PD výkr.SA 01 pol T/03</t>
  </si>
  <si>
    <t>D+M dveře jednokřídlé dřevěné plné interiérové hladké 80/197 mm kompl - vč ocel zárubně dodatečně osazené s nátěrem, kování, samozavírač - dle upřesnění investora, podrobný popis dle PD výkr.SA 01 pol T/01</t>
  </si>
  <si>
    <t>D+M dveře jednokřídlé polyst plné interiérové hladké, povrch HPL 80/197 mm kompl - vč ocel zárubně dodatečně osazené s nátěrem, do vlhkého prostředí, kování, samozavírač - dle upřesnění investora, podrobný popis dle PD výkr.SA 01 pol T/02</t>
  </si>
  <si>
    <t>Stavební objekt                                                                                      CELKEM</t>
  </si>
  <si>
    <t>Cena /Kč/</t>
  </si>
  <si>
    <t>Hmotnost /t/</t>
  </si>
  <si>
    <t>Suť /t/</t>
  </si>
  <si>
    <t>Jednotková</t>
  </si>
  <si>
    <t>Celkem</t>
  </si>
  <si>
    <t>DPH 21%</t>
  </si>
  <si>
    <t>Poznámky k vyplňování výkazu</t>
  </si>
  <si>
    <t>1)</t>
  </si>
  <si>
    <r>
      <t>Položky, které majíí ve sloupci B - Typ</t>
    </r>
    <r>
      <rPr>
        <b/>
        <u/>
        <sz val="10"/>
        <rFont val="Arial"/>
        <family val="2"/>
        <charset val="238"/>
      </rPr>
      <t xml:space="preserve"> SP</t>
    </r>
    <r>
      <rPr>
        <sz val="10"/>
        <rFont val="Arial"/>
        <family val="2"/>
        <charset val="238"/>
      </rPr>
      <t xml:space="preserve"> - a ve sloupci C - Kód</t>
    </r>
    <r>
      <rPr>
        <b/>
        <u/>
        <sz val="10"/>
        <rFont val="Arial"/>
        <family val="2"/>
        <charset val="238"/>
      </rPr>
      <t xml:space="preserve"> devět číslic bez pomlčky nebo mezery</t>
    </r>
    <r>
      <rPr>
        <sz val="10"/>
        <rFont val="Arial"/>
        <family val="2"/>
        <charset val="238"/>
      </rPr>
      <t xml:space="preserve">, jsou položky převzaté z </t>
    </r>
    <r>
      <rPr>
        <b/>
        <u/>
        <sz val="10"/>
        <rFont val="Arial"/>
        <family val="2"/>
        <charset val="238"/>
      </rPr>
      <t>databáze URS</t>
    </r>
    <r>
      <rPr>
        <sz val="10"/>
        <rFont val="Arial"/>
        <family val="2"/>
        <charset val="238"/>
      </rPr>
      <t xml:space="preserve"> a je to položka práce včetně dodávky materiálu nebo položka práce bez dodávky materiálu</t>
    </r>
  </si>
  <si>
    <r>
      <t xml:space="preserve">Položky, které mají ve sloupci B - Typ </t>
    </r>
    <r>
      <rPr>
        <b/>
        <u/>
        <sz val="10"/>
        <rFont val="Arial"/>
        <family val="2"/>
        <charset val="238"/>
      </rPr>
      <t>H</t>
    </r>
    <r>
      <rPr>
        <sz val="10"/>
        <rFont val="Arial"/>
        <family val="2"/>
        <charset val="238"/>
      </rPr>
      <t xml:space="preserve"> - a ve sloupci C - Kód</t>
    </r>
    <r>
      <rPr>
        <b/>
        <u/>
        <sz val="10"/>
        <rFont val="Arial"/>
        <family val="2"/>
        <charset val="238"/>
      </rPr>
      <t xml:space="preserve"> osm číslic bez pomlčky nebo mezery</t>
    </r>
    <r>
      <rPr>
        <sz val="10"/>
        <rFont val="Arial"/>
        <family val="2"/>
        <charset val="238"/>
      </rPr>
      <t xml:space="preserve">, jsou položky převzaté z </t>
    </r>
    <r>
      <rPr>
        <b/>
        <u/>
        <sz val="10"/>
        <rFont val="Arial"/>
        <family val="2"/>
        <charset val="238"/>
      </rPr>
      <t>databáze URS</t>
    </r>
    <r>
      <rPr>
        <sz val="10"/>
        <rFont val="Arial"/>
        <family val="2"/>
        <charset val="238"/>
      </rPr>
      <t xml:space="preserve"> a je to položka dodávka materiálu</t>
    </r>
  </si>
  <si>
    <t>2)</t>
  </si>
  <si>
    <r>
      <t>Položky, které mají ve sloupci C - Kód</t>
    </r>
    <r>
      <rPr>
        <b/>
        <u/>
        <sz val="10"/>
        <rFont val="Arial"/>
        <family val="2"/>
        <charset val="238"/>
      </rPr>
      <t xml:space="preserve"> jinak označený</t>
    </r>
    <r>
      <rPr>
        <sz val="10"/>
        <rFont val="Arial"/>
        <family val="2"/>
        <charset val="238"/>
      </rPr>
      <t xml:space="preserve"> (mají jiný počet číslic, obsahují písmeno, jiný znak nebo mezeru, jsou položky vytvořené na základě</t>
    </r>
    <r>
      <rPr>
        <b/>
        <u/>
        <sz val="10"/>
        <rFont val="Arial"/>
        <family val="2"/>
        <charset val="238"/>
      </rPr>
      <t xml:space="preserve"> individuální kalkulace</t>
    </r>
    <r>
      <rPr>
        <sz val="10"/>
        <rFont val="Arial"/>
        <family val="2"/>
        <charset val="238"/>
      </rPr>
      <t>, protože v databázi URS přesně tato položka neexistuje</t>
    </r>
  </si>
  <si>
    <t>3)</t>
  </si>
  <si>
    <t>Veškeré rozpočtované práce obsahuji dodávku i montáž a to buď v jedné položce nebo samostatně ve dvou položkách</t>
  </si>
  <si>
    <t>4)</t>
  </si>
  <si>
    <t>Výměry jsou vypracovány dle projektové dokumentace projektanta (viz tabulka Firmy) z období 08/2023</t>
  </si>
  <si>
    <t>Program rozpočtu</t>
  </si>
  <si>
    <t xml:space="preserve">Rozpočet je vypracován v programu EUROCALC firmy CALLIDA Praha, využívající databázi ÚRS </t>
  </si>
  <si>
    <t>Poznámka</t>
  </si>
  <si>
    <t>Datum zpracování</t>
  </si>
  <si>
    <t>Rozpočet je v CÚ 2023/I</t>
  </si>
  <si>
    <t>24. 8. 2023</t>
  </si>
  <si>
    <t>P.č.</t>
  </si>
  <si>
    <t>Číslo položky</t>
  </si>
  <si>
    <t>Název položky</t>
  </si>
  <si>
    <t>množství</t>
  </si>
  <si>
    <t>cena / MJ</t>
  </si>
  <si>
    <t>celkem (Kč)</t>
  </si>
  <si>
    <t>Díl:</t>
  </si>
  <si>
    <t>713</t>
  </si>
  <si>
    <t>Izolace tepelné</t>
  </si>
  <si>
    <t>713 41-1111.R00</t>
  </si>
  <si>
    <t>Izolace tepelná  montáž</t>
  </si>
  <si>
    <t>20  15x0,126= 1,89</t>
  </si>
  <si>
    <t>25    4x0,145= 0,58</t>
  </si>
  <si>
    <t>50    5x0,220= 1,1</t>
  </si>
  <si>
    <t>713-1</t>
  </si>
  <si>
    <t>Ochrana potrubí plstěnými pásy do  DN 100</t>
  </si>
  <si>
    <t>713-2</t>
  </si>
  <si>
    <t>Izolace potrubí 22x20</t>
  </si>
  <si>
    <t>713-3</t>
  </si>
  <si>
    <t>Izolace potrubí 28x20</t>
  </si>
  <si>
    <t>998 71-3102.R00</t>
  </si>
  <si>
    <t>Přesun hmot pro izolace tepelné, výšky do 12 m</t>
  </si>
  <si>
    <t>Celkem za</t>
  </si>
  <si>
    <t>721</t>
  </si>
  <si>
    <t>Vnitřní kanalizace</t>
  </si>
  <si>
    <t>Ceníkové položky potrubí jsou včetně sekání drážek a jejich zapravení</t>
  </si>
  <si>
    <t>721 17-6102.R00</t>
  </si>
  <si>
    <t>Potrubí HT připojovací DN 40 x 1,8 mm</t>
  </si>
  <si>
    <t>721 17-6103.R00</t>
  </si>
  <si>
    <t>Potrubí HT připojovací DN 50 x 1,8 mm</t>
  </si>
  <si>
    <t>721 19-4104.R00</t>
  </si>
  <si>
    <t>Vyvedení odpadních výpustek D 40 x 1,8</t>
  </si>
  <si>
    <t>721 19-4105.R00</t>
  </si>
  <si>
    <t>Vyvedení odpadních výpustek D 50 x 1,8</t>
  </si>
  <si>
    <t>721-1</t>
  </si>
  <si>
    <t>Protipožární ucpávky</t>
  </si>
  <si>
    <t>ks</t>
  </si>
  <si>
    <t>721 17-0973.R00</t>
  </si>
  <si>
    <t>Oprava potrubí z PVC, krácení trub  do DN 75</t>
  </si>
  <si>
    <t>721 17-0962.R00</t>
  </si>
  <si>
    <t>Oprava - propojení dosavadního potrubí PVC DN 63</t>
  </si>
  <si>
    <t>721 29-0111.R00</t>
  </si>
  <si>
    <t>Zkouška těsnosti kanalizace vodou DN 125</t>
  </si>
  <si>
    <t>998 72-1102.R00</t>
  </si>
  <si>
    <t>Přesun hmot pro vnitřní kanalizaci, výšky do 12 m</t>
  </si>
  <si>
    <t>721 17-1803.R00</t>
  </si>
  <si>
    <t>Demontáž potrubí z PVC do DN 75</t>
  </si>
  <si>
    <t>721 22-0801.R00</t>
  </si>
  <si>
    <t>Demontáž zápachové uzávěrky DN 70</t>
  </si>
  <si>
    <t>721 29-0822.R00</t>
  </si>
  <si>
    <t>Přesun vybouraných hmot - kanalizace, H 6 - 12 m</t>
  </si>
  <si>
    <t>469973114</t>
  </si>
  <si>
    <t>Poplatek za skládku ( skládkovné)</t>
  </si>
  <si>
    <t>997013511</t>
  </si>
  <si>
    <t>Doprava na skládku</t>
  </si>
  <si>
    <t>t/km</t>
  </si>
  <si>
    <t>722</t>
  </si>
  <si>
    <t>Vnitřní vodovod</t>
  </si>
  <si>
    <t xml:space="preserve"> Ceníkové položky potrubí jsou včetně sekání drážek a jejich zapravení</t>
  </si>
  <si>
    <t>722 17-2411.R00</t>
  </si>
  <si>
    <t>Potrubí z PPR Wavin, D 20/2,2 mm</t>
  </si>
  <si>
    <t>722 17-2412.R00</t>
  </si>
  <si>
    <t>Potrubí z PPR Wavin, D 25/2,3 mm</t>
  </si>
  <si>
    <t>722 17-6112.R00</t>
  </si>
  <si>
    <t>Montáž rozvodů z plastů polyfúz. svařováním DN 20</t>
  </si>
  <si>
    <t>722 17-6113.R00</t>
  </si>
  <si>
    <t>Montáž rozvodů z plastů polyfúz. svařováním DN 25</t>
  </si>
  <si>
    <t>722 19-0402.R00</t>
  </si>
  <si>
    <t>Vyvedení a upevnění výpustek DN 20</t>
  </si>
  <si>
    <t>722 22-0121.R00</t>
  </si>
  <si>
    <t>Nástěnka K 247, pro baterii G 1/2</t>
  </si>
  <si>
    <t>pár</t>
  </si>
  <si>
    <t>722-1</t>
  </si>
  <si>
    <t>Kulový kohout uzavírací DN 25</t>
  </si>
  <si>
    <t>722 23-9103.R00</t>
  </si>
  <si>
    <t>Montáž vodovodních armatur 2závity,  do G 1</t>
  </si>
  <si>
    <t>595-91090</t>
  </si>
  <si>
    <t>Dvířka  300/300 s tlačným zámkem</t>
  </si>
  <si>
    <t>722 17-0911.R00</t>
  </si>
  <si>
    <t>Oprava potrubí z PE trub.,vsaz.odbočky  do DN 32</t>
  </si>
  <si>
    <t>722 17-0922.R00</t>
  </si>
  <si>
    <t>Oprava potrubí z PE, spojka přímá,vně.závit 25x3/4</t>
  </si>
  <si>
    <t>722 17-3913.R00</t>
  </si>
  <si>
    <t>Spoje pro rozvod vody plast polyf. DN 25</t>
  </si>
  <si>
    <t>722 17-1913.R00</t>
  </si>
  <si>
    <t>Odříznutí plastové trubky  DN 25</t>
  </si>
  <si>
    <t>722 29-0226.R00</t>
  </si>
  <si>
    <t>Zkouška tlaku potrubí závitového DN 50</t>
  </si>
  <si>
    <t>722 29-0234.R00</t>
  </si>
  <si>
    <t>Proplach a dezinfekce vodovod.potrubí DN 80</t>
  </si>
  <si>
    <t>998 72-2102.R00</t>
  </si>
  <si>
    <t>Přesun hmot pro vnitřní vodovod, výšky do 12 m</t>
  </si>
  <si>
    <t>722 19-0901.R00</t>
  </si>
  <si>
    <t>Uzavření/otevření vodovodního potrubí při opravě</t>
  </si>
  <si>
    <t>722 13-0801.R00</t>
  </si>
  <si>
    <t>Demontáž potrubí</t>
  </si>
  <si>
    <t>722 18-1812.R00</t>
  </si>
  <si>
    <t>Demontáž plstěných pásů z trub D 50</t>
  </si>
  <si>
    <t>722 29-0822.R00</t>
  </si>
  <si>
    <t>Přesun vybouraných hmot - vodovody, H 6 - 12 m</t>
  </si>
  <si>
    <t>722-2</t>
  </si>
  <si>
    <t>Poplatek za skládku (skládkovné)</t>
  </si>
  <si>
    <t>722-3</t>
  </si>
  <si>
    <t>Dopravné na skládku</t>
  </si>
  <si>
    <t>725</t>
  </si>
  <si>
    <t>Zařizovací předměty</t>
  </si>
  <si>
    <t>Umyvadlo -U</t>
  </si>
  <si>
    <t>6422137.1R</t>
  </si>
  <si>
    <t>Umývátko LYRA bez otvoru pro baterii 450x370</t>
  </si>
  <si>
    <t>soubor</t>
  </si>
  <si>
    <t>725-1</t>
  </si>
  <si>
    <t>Umyvadlová zápachová uzávěrka podomítková DN 40</t>
  </si>
  <si>
    <t>725-2</t>
  </si>
  <si>
    <t>Připojovací souprava z chromové mostazi</t>
  </si>
  <si>
    <t>725-3</t>
  </si>
  <si>
    <t>Směšovací baterie nástěnná páková</t>
  </si>
  <si>
    <t>725 21-9401.R00</t>
  </si>
  <si>
    <t>Montáž umyvadel na šrouby do zdiva</t>
  </si>
  <si>
    <t>725 83-9203.R00</t>
  </si>
  <si>
    <t>Montáž baterie nástěnné G 1/2</t>
  </si>
  <si>
    <t>725-4</t>
  </si>
  <si>
    <t>Silikonový tmel bílý</t>
  </si>
  <si>
    <t>Sprcha - S</t>
  </si>
  <si>
    <t>725-5</t>
  </si>
  <si>
    <t>Podlahová vpust DN 40/50 s ležatým odtokem s pevnou izolační přírubou, kruh nerez</t>
  </si>
  <si>
    <t>551-45054</t>
  </si>
  <si>
    <t>Baterie sprchová směšovací Klimt prostá  KZ80</t>
  </si>
  <si>
    <t>551-45300</t>
  </si>
  <si>
    <t>Držák pevný SPC201</t>
  </si>
  <si>
    <t>725 84-9302.R00</t>
  </si>
  <si>
    <t>Montáž držáku sprchy</t>
  </si>
  <si>
    <t>725 84-9200.R00</t>
  </si>
  <si>
    <t>Montáž baterií sprchových, nastavitelná výška</t>
  </si>
  <si>
    <t>998 72-5102.R00</t>
  </si>
  <si>
    <t>Přesun hmot pro zařizovací předměty, výšky do 12 m</t>
  </si>
  <si>
    <t>725 82-0801.R00</t>
  </si>
  <si>
    <t>Demontáž baterie nástěnné do G 3/4 S</t>
  </si>
  <si>
    <t>725 59-0812.R00</t>
  </si>
  <si>
    <t>Přesun vybour.hmot, zařizovací předměty H 12 m</t>
  </si>
  <si>
    <t>725-6</t>
  </si>
  <si>
    <t>725-7</t>
  </si>
  <si>
    <t>767</t>
  </si>
  <si>
    <t>Konstrukce zámečnické</t>
  </si>
  <si>
    <t>767-1</t>
  </si>
  <si>
    <t>Konzoly, závěsy, objímky</t>
  </si>
  <si>
    <t>kg</t>
  </si>
  <si>
    <t>767-2</t>
  </si>
  <si>
    <t>MT ostatních atyp kov. konstr.</t>
  </si>
  <si>
    <t>998 76-7102.R00</t>
  </si>
  <si>
    <t>Přesun hmot pro zámečnické konstr., výšky do 12 m</t>
  </si>
  <si>
    <t>část: ZTI</t>
  </si>
  <si>
    <t>hmotnost          / MJ</t>
  </si>
  <si>
    <t>hmotnost    celk.(t)</t>
  </si>
  <si>
    <t>demhmot         / MJ</t>
  </si>
  <si>
    <t>demhmot    celk.(t)</t>
  </si>
  <si>
    <t>část ZTI celkem</t>
  </si>
  <si>
    <t>část: ELEKTRO</t>
  </si>
  <si>
    <t>část ELEKTRO celkem</t>
  </si>
  <si>
    <t>C21M</t>
  </si>
  <si>
    <t>Elektromontáže</t>
  </si>
  <si>
    <t>210110001</t>
  </si>
  <si>
    <t>demontáž vypínač,přepínače všeobecně</t>
  </si>
  <si>
    <t>210111002</t>
  </si>
  <si>
    <t>demontáž zás.vestav.10/16A 48/250/380V všeobecně</t>
  </si>
  <si>
    <t>210120401</t>
  </si>
  <si>
    <t>demontáž jistič bez krytu 16A v rozvaděči R 202A</t>
  </si>
  <si>
    <t>210200007</t>
  </si>
  <si>
    <t>demontáž svít.žářivkového,vestavné, všeobecně</t>
  </si>
  <si>
    <t>210802763</t>
  </si>
  <si>
    <t>demontáž kabely CYKY všeobecně</t>
  </si>
  <si>
    <t>210010301</t>
  </si>
  <si>
    <t>210010351</t>
  </si>
  <si>
    <t>210110045</t>
  </si>
  <si>
    <t>210201028</t>
  </si>
  <si>
    <t>210800566</t>
  </si>
  <si>
    <t>210810045</t>
  </si>
  <si>
    <t>210810055</t>
  </si>
  <si>
    <t>krab.přístrojová pod omítku bez zapojení</t>
  </si>
  <si>
    <t>krab.rozvodka (přechodová krabice)IP 54,pro montáž na materiály třídy A1-D</t>
  </si>
  <si>
    <t>střídavý přepínač - řazení 6 zápust.vč.zap.</t>
  </si>
  <si>
    <t>dvojrámeček vodorovný pro 2 přístroje</t>
  </si>
  <si>
    <t>jednorámeček pro 1 přístroj</t>
  </si>
  <si>
    <t>zásuvka 16A/250Vstř pod omítku</t>
  </si>
  <si>
    <t>svítidlo LED-M600-Opal,vestavné,32W,4571 lm</t>
  </si>
  <si>
    <t>svítidlo LED-M600-Opal+NZ,vestavné,32W,457 1lm</t>
  </si>
  <si>
    <t>CY 4 mm2 světle modrý (DR)</t>
  </si>
  <si>
    <t>PRAFlaSafe X-J3x1,5 RE mm2</t>
  </si>
  <si>
    <t>PRAFlaSafe X-J5x1,5 RE mm2</t>
  </si>
  <si>
    <t>C801-3</t>
  </si>
  <si>
    <t>Stavební práce - výseky, kapsy, rýhy</t>
  </si>
  <si>
    <t>97303-1151</t>
  </si>
  <si>
    <t>97403-1121</t>
  </si>
  <si>
    <t>vysek.rýh cihla do hl.20mm š.do 20mm</t>
  </si>
  <si>
    <t>vysek. kapes pro krabice, zdi cihla</t>
  </si>
  <si>
    <t>VC 7/32</t>
  </si>
  <si>
    <t>Rozvaděče</t>
  </si>
  <si>
    <t>B-9000-1</t>
  </si>
  <si>
    <t>E-2010-3</t>
  </si>
  <si>
    <t>R-7423-0</t>
  </si>
  <si>
    <t>propojení  obvodů</t>
  </si>
  <si>
    <t>kombinovaný jistič-proudový chránič 2P, 16A, 003mA,typA</t>
  </si>
  <si>
    <t>popisný štítek lepený</t>
  </si>
  <si>
    <t>Práce v HZS a ostatní</t>
  </si>
  <si>
    <t>práce nepoložkového charakteru</t>
  </si>
  <si>
    <t>součinnost s jinými profesemi</t>
  </si>
  <si>
    <t>úklidové práce</t>
  </si>
  <si>
    <t>úpravy v rozvaděči R 202A</t>
  </si>
  <si>
    <t>hod</t>
  </si>
  <si>
    <t>320410001</t>
  </si>
  <si>
    <t>320410005</t>
  </si>
  <si>
    <t>320410016</t>
  </si>
  <si>
    <t>Celk.prohl.el.zaříz.a vyhot.revizní zprávy</t>
  </si>
  <si>
    <t>Kontrola rozvaděče nn R 202A</t>
  </si>
  <si>
    <t>Měření odporu nulových smyček 1-fáz.vedení 230V</t>
  </si>
  <si>
    <t>objem</t>
  </si>
  <si>
    <t>okruh</t>
  </si>
  <si>
    <t>00313</t>
  </si>
  <si>
    <t>00320</t>
  </si>
  <si>
    <t>00824</t>
  </si>
  <si>
    <t>01404</t>
  </si>
  <si>
    <t>02922</t>
  </si>
  <si>
    <t>02962</t>
  </si>
  <si>
    <t>15056</t>
  </si>
  <si>
    <t>15057</t>
  </si>
  <si>
    <t>16001</t>
  </si>
  <si>
    <t>16122</t>
  </si>
  <si>
    <t>33738</t>
  </si>
  <si>
    <t>99168</t>
  </si>
  <si>
    <t>99170</t>
  </si>
  <si>
    <t>Materiály</t>
  </si>
  <si>
    <t>krabice přístrojová pod omítku</t>
  </si>
  <si>
    <t>klapka přepínače řaz.6,6So</t>
  </si>
  <si>
    <t>přepínač/strojek 10A/250Vstř  řaz.6,6So</t>
  </si>
  <si>
    <t>pomocný  materiál(hmoždinky,svorky,sádra aj.)</t>
  </si>
  <si>
    <t>strojek zásuvka jednoduchá 16A/250Vstř</t>
  </si>
  <si>
    <t>dvojrámeček vodorovný</t>
  </si>
  <si>
    <t>kombinovaný jistič-proudový chránič 2P, 16A,0,003mA,typ A</t>
  </si>
  <si>
    <t>CY  4mm2 světle modrý</t>
  </si>
  <si>
    <t>LED světlo vestavné-M600-OPAL,32W,4571 lm</t>
  </si>
  <si>
    <t>LED světlo vestavné-M600-OPAL+NZ,32W,4571 lm</t>
  </si>
  <si>
    <t>POLOŽKOVÝ ROZPOČET - VÝKAZ VÝMĚR</t>
  </si>
  <si>
    <t>REKAPITULACE POLOŽKOVÉHO ROZPOČTU - VÝKAZU VÝMĚR</t>
  </si>
  <si>
    <t>Položkový rozpočet - výkazem výměr</t>
  </si>
  <si>
    <t xml:space="preserve">      Rozpočtová rezerva - nesmí být měněna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</si>
</sst>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.00000_);[Red]\-\ #,##0.00000_);&quot;–&quot;??;_(@_)"/>
    <numFmt numFmtId="169" formatCode="_(#,##0.0_);[Red]\-\ #,##0.0_);&quot;–&quot;??;_(@_)"/>
    <numFmt numFmtId="170" formatCode="#,##0.0"/>
    <numFmt numFmtId="171" formatCode="#,##0.00000"/>
  </numFmts>
  <fonts count="47" x14ac:knownFonts="1">
    <font>
      <sz val="10"/>
      <name val="Arial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8"/>
      <color indexed="17"/>
      <name val="Courier New"/>
      <family val="3"/>
      <charset val="238"/>
    </font>
    <font>
      <sz val="10"/>
      <name val="Arial"/>
      <family val="2"/>
      <charset val="238"/>
    </font>
    <font>
      <sz val="10"/>
      <color indexed="53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54"/>
      <name val="Arial"/>
      <family val="2"/>
      <charset val="238"/>
    </font>
    <font>
      <b/>
      <sz val="10"/>
      <color indexed="54"/>
      <name val="Arial"/>
      <family val="2"/>
      <charset val="238"/>
    </font>
    <font>
      <b/>
      <sz val="18"/>
      <color indexed="18"/>
      <name val="Arial"/>
      <family val="2"/>
      <charset val="238"/>
    </font>
    <font>
      <b/>
      <sz val="15"/>
      <color indexed="18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color indexed="18"/>
      <name val="Arial"/>
      <family val="2"/>
      <charset val="238"/>
    </font>
    <font>
      <b/>
      <sz val="8"/>
      <color indexed="6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 CE"/>
      <charset val="238"/>
    </font>
    <font>
      <b/>
      <u/>
      <sz val="1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color theme="0"/>
      <name val="Arial"/>
      <family val="2"/>
      <charset val="238"/>
    </font>
    <font>
      <b/>
      <sz val="20"/>
      <color rgb="FF000080"/>
      <name val="Arial"/>
      <family val="2"/>
      <charset val="238"/>
    </font>
    <font>
      <b/>
      <i/>
      <sz val="8"/>
      <color theme="0"/>
      <name val="Calibri"/>
      <family val="2"/>
      <charset val="238"/>
      <scheme val="minor"/>
    </font>
    <font>
      <b/>
      <sz val="16"/>
      <color rgb="FF7030A0"/>
      <name val="Arial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8"/>
      <color rgb="FF92D050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color rgb="FF92D050"/>
      <name val="Arial CE"/>
      <charset val="238"/>
    </font>
    <font>
      <b/>
      <sz val="12"/>
      <name val="Arial CE"/>
      <charset val="238"/>
    </font>
    <font>
      <sz val="11"/>
      <color rgb="FF000000"/>
      <name val="Calibri"/>
      <family val="2"/>
      <scheme val="minor"/>
    </font>
    <font>
      <sz val="8.25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/>
      <diagonal/>
    </border>
    <border>
      <left style="hair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80808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8" fillId="0" borderId="7" applyNumberFormat="0" applyFill="0" applyAlignment="0" applyProtection="0"/>
    <xf numFmtId="0" fontId="29" fillId="0" borderId="0" applyNumberFormat="0" applyFill="0" applyBorder="0" applyAlignment="0" applyProtection="0"/>
    <xf numFmtId="0" fontId="4" fillId="0" borderId="0"/>
    <xf numFmtId="0" fontId="34" fillId="0" borderId="0"/>
    <xf numFmtId="0" fontId="45" fillId="0" borderId="0"/>
  </cellStyleXfs>
  <cellXfs count="182">
    <xf numFmtId="0" fontId="0" fillId="0" borderId="0" xfId="0"/>
    <xf numFmtId="0" fontId="7" fillId="0" borderId="0" xfId="0" applyFont="1"/>
    <xf numFmtId="0" fontId="8" fillId="0" borderId="0" xfId="0" applyFont="1"/>
    <xf numFmtId="0" fontId="29" fillId="0" borderId="0" xfId="2"/>
    <xf numFmtId="0" fontId="1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left" vertical="top" wrapText="1"/>
    </xf>
    <xf numFmtId="165" fontId="3" fillId="0" borderId="0" xfId="0" applyNumberFormat="1" applyFont="1" applyAlignment="1">
      <alignment horizontal="left" vertical="top" wrapText="1"/>
    </xf>
    <xf numFmtId="167" fontId="3" fillId="0" borderId="0" xfId="0" applyNumberFormat="1" applyFont="1" applyAlignment="1">
      <alignment horizontal="left" vertical="top" wrapText="1"/>
    </xf>
    <xf numFmtId="168" fontId="3" fillId="0" borderId="0" xfId="0" applyNumberFormat="1" applyFont="1" applyAlignment="1">
      <alignment horizontal="left" vertical="top" wrapText="1"/>
    </xf>
    <xf numFmtId="0" fontId="14" fillId="0" borderId="0" xfId="0" applyFont="1"/>
    <xf numFmtId="167" fontId="12" fillId="0" borderId="0" xfId="0" applyNumberFormat="1" applyFont="1"/>
    <xf numFmtId="0" fontId="15" fillId="0" borderId="0" xfId="0" applyFont="1"/>
    <xf numFmtId="0" fontId="16" fillId="0" borderId="1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/>
    <xf numFmtId="0" fontId="19" fillId="0" borderId="0" xfId="2" applyNumberFormat="1" applyFont="1" applyBorder="1" applyAlignment="1">
      <alignment horizontal="left"/>
    </xf>
    <xf numFmtId="0" fontId="29" fillId="0" borderId="0" xfId="2" applyNumberForma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0" fillId="0" borderId="0" xfId="1" applyNumberFormat="1" applyFont="1" applyBorder="1" applyAlignment="1">
      <alignment horizontal="left"/>
    </xf>
    <xf numFmtId="0" fontId="18" fillId="0" borderId="0" xfId="0" applyFont="1" applyAlignment="1">
      <alignment horizontal="left" indent="1"/>
    </xf>
    <xf numFmtId="49" fontId="12" fillId="0" borderId="0" xfId="0" applyNumberFormat="1" applyFont="1" applyAlignment="1">
      <alignment horizontal="left" indent="2"/>
    </xf>
    <xf numFmtId="0" fontId="30" fillId="0" borderId="0" xfId="0" applyFont="1"/>
    <xf numFmtId="0" fontId="22" fillId="0" borderId="0" xfId="0" applyFont="1"/>
    <xf numFmtId="49" fontId="23" fillId="0" borderId="0" xfId="0" applyNumberFormat="1" applyFont="1" applyAlignment="1">
      <alignment horizontal="center"/>
    </xf>
    <xf numFmtId="164" fontId="24" fillId="0" borderId="0" xfId="0" applyNumberFormat="1" applyFont="1"/>
    <xf numFmtId="49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left"/>
    </xf>
    <xf numFmtId="165" fontId="24" fillId="0" borderId="0" xfId="0" applyNumberFormat="1" applyFont="1"/>
    <xf numFmtId="166" fontId="24" fillId="0" borderId="0" xfId="0" applyNumberFormat="1" applyFont="1"/>
    <xf numFmtId="167" fontId="24" fillId="0" borderId="0" xfId="0" applyNumberFormat="1" applyFont="1"/>
    <xf numFmtId="168" fontId="24" fillId="0" borderId="0" xfId="0" applyNumberFormat="1" applyFont="1"/>
    <xf numFmtId="0" fontId="24" fillId="0" borderId="0" xfId="0" applyFont="1"/>
    <xf numFmtId="164" fontId="23" fillId="0" borderId="0" xfId="0" applyNumberFormat="1" applyFont="1"/>
    <xf numFmtId="0" fontId="23" fillId="0" borderId="0" xfId="0" applyFont="1" applyAlignment="1">
      <alignment horizontal="left"/>
    </xf>
    <xf numFmtId="165" fontId="23" fillId="0" borderId="0" xfId="0" applyNumberFormat="1" applyFont="1"/>
    <xf numFmtId="166" fontId="23" fillId="0" borderId="0" xfId="0" applyNumberFormat="1" applyFont="1"/>
    <xf numFmtId="167" fontId="23" fillId="0" borderId="0" xfId="0" applyNumberFormat="1" applyFont="1"/>
    <xf numFmtId="168" fontId="23" fillId="0" borderId="0" xfId="0" applyNumberFormat="1" applyFont="1"/>
    <xf numFmtId="169" fontId="23" fillId="0" borderId="0" xfId="0" applyNumberFormat="1" applyFont="1"/>
    <xf numFmtId="0" fontId="23" fillId="0" borderId="0" xfId="0" applyFont="1"/>
    <xf numFmtId="164" fontId="25" fillId="0" borderId="2" xfId="0" applyNumberFormat="1" applyFont="1" applyBorder="1" applyAlignment="1">
      <alignment horizontal="right" vertical="top"/>
    </xf>
    <xf numFmtId="49" fontId="25" fillId="0" borderId="2" xfId="0" applyNumberFormat="1" applyFont="1" applyBorder="1" applyAlignment="1">
      <alignment horizontal="center" vertical="top"/>
    </xf>
    <xf numFmtId="49" fontId="25" fillId="0" borderId="2" xfId="0" applyNumberFormat="1" applyFont="1" applyBorder="1" applyAlignment="1">
      <alignment horizontal="left" vertical="top"/>
    </xf>
    <xf numFmtId="0" fontId="25" fillId="0" borderId="2" xfId="0" applyFont="1" applyBorder="1" applyAlignment="1">
      <alignment horizontal="left" vertical="top" wrapText="1"/>
    </xf>
    <xf numFmtId="165" fontId="26" fillId="0" borderId="2" xfId="0" applyNumberFormat="1" applyFont="1" applyBorder="1" applyAlignment="1">
      <alignment horizontal="right" vertical="top"/>
    </xf>
    <xf numFmtId="166" fontId="25" fillId="0" borderId="2" xfId="0" applyNumberFormat="1" applyFont="1" applyBorder="1" applyAlignment="1">
      <alignment horizontal="right" vertical="top"/>
    </xf>
    <xf numFmtId="167" fontId="25" fillId="0" borderId="2" xfId="0" applyNumberFormat="1" applyFont="1" applyBorder="1" applyAlignment="1">
      <alignment horizontal="right" vertical="top"/>
    </xf>
    <xf numFmtId="168" fontId="25" fillId="0" borderId="2" xfId="0" applyNumberFormat="1" applyFont="1" applyBorder="1" applyAlignment="1">
      <alignment horizontal="right" vertical="top"/>
    </xf>
    <xf numFmtId="169" fontId="25" fillId="0" borderId="2" xfId="0" applyNumberFormat="1" applyFont="1" applyBorder="1" applyAlignment="1">
      <alignment horizontal="right" vertical="top"/>
    </xf>
    <xf numFmtId="164" fontId="32" fillId="0" borderId="0" xfId="0" applyNumberFormat="1" applyFont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49" fontId="32" fillId="0" borderId="0" xfId="0" applyNumberFormat="1" applyFont="1" applyAlignment="1">
      <alignment horizontal="center" vertical="center" wrapText="1"/>
    </xf>
    <xf numFmtId="165" fontId="32" fillId="0" borderId="0" xfId="0" applyNumberFormat="1" applyFont="1" applyAlignment="1">
      <alignment horizontal="center" vertical="center"/>
    </xf>
    <xf numFmtId="166" fontId="32" fillId="0" borderId="0" xfId="0" applyNumberFormat="1" applyFont="1" applyAlignment="1">
      <alignment horizontal="center" vertical="center"/>
    </xf>
    <xf numFmtId="167" fontId="32" fillId="0" borderId="0" xfId="0" applyNumberFormat="1" applyFont="1" applyAlignment="1">
      <alignment horizontal="center" vertical="center"/>
    </xf>
    <xf numFmtId="168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right" vertical="top"/>
    </xf>
    <xf numFmtId="49" fontId="25" fillId="0" borderId="0" xfId="0" applyNumberFormat="1" applyFont="1" applyAlignment="1">
      <alignment horizontal="center" vertical="top"/>
    </xf>
    <xf numFmtId="49" fontId="25" fillId="0" borderId="0" xfId="0" applyNumberFormat="1" applyFont="1" applyAlignment="1">
      <alignment horizontal="left" vertical="top"/>
    </xf>
    <xf numFmtId="49" fontId="25" fillId="0" borderId="0" xfId="0" applyNumberFormat="1" applyFont="1" applyAlignment="1">
      <alignment horizontal="left" vertical="top" wrapText="1"/>
    </xf>
    <xf numFmtId="165" fontId="26" fillId="0" borderId="0" xfId="0" applyNumberFormat="1" applyFont="1" applyAlignment="1">
      <alignment horizontal="right" vertical="top"/>
    </xf>
    <xf numFmtId="166" fontId="25" fillId="0" borderId="0" xfId="0" applyNumberFormat="1" applyFont="1" applyAlignment="1">
      <alignment horizontal="right" vertical="top"/>
    </xf>
    <xf numFmtId="167" fontId="25" fillId="0" borderId="0" xfId="0" applyNumberFormat="1" applyFont="1" applyAlignment="1">
      <alignment horizontal="right" vertical="top"/>
    </xf>
    <xf numFmtId="168" fontId="25" fillId="0" borderId="0" xfId="0" applyNumberFormat="1" applyFont="1" applyAlignment="1">
      <alignment horizontal="right" vertical="top"/>
    </xf>
    <xf numFmtId="164" fontId="33" fillId="0" borderId="0" xfId="3" applyNumberFormat="1" applyFont="1"/>
    <xf numFmtId="49" fontId="2" fillId="0" borderId="0" xfId="3" applyNumberFormat="1" applyFont="1"/>
    <xf numFmtId="165" fontId="2" fillId="0" borderId="0" xfId="3" applyNumberFormat="1" applyFont="1"/>
    <xf numFmtId="166" fontId="2" fillId="0" borderId="0" xfId="3" applyNumberFormat="1" applyFont="1"/>
    <xf numFmtId="170" fontId="2" fillId="0" borderId="0" xfId="3" applyNumberFormat="1" applyFont="1"/>
    <xf numFmtId="167" fontId="2" fillId="0" borderId="0" xfId="3" applyNumberFormat="1" applyFont="1"/>
    <xf numFmtId="168" fontId="2" fillId="0" borderId="0" xfId="3" applyNumberFormat="1" applyFont="1"/>
    <xf numFmtId="0" fontId="4" fillId="0" borderId="0" xfId="3"/>
    <xf numFmtId="49" fontId="23" fillId="0" borderId="0" xfId="3" applyNumberFormat="1" applyFont="1" applyAlignment="1">
      <alignment horizontal="right"/>
    </xf>
    <xf numFmtId="49" fontId="23" fillId="0" borderId="0" xfId="3" applyNumberFormat="1" applyFont="1" applyAlignment="1">
      <alignment horizontal="center"/>
    </xf>
    <xf numFmtId="49" fontId="23" fillId="0" borderId="0" xfId="3" applyNumberFormat="1" applyFont="1" applyAlignment="1">
      <alignment horizontal="left"/>
    </xf>
    <xf numFmtId="0" fontId="23" fillId="0" borderId="0" xfId="3" applyFont="1" applyAlignment="1">
      <alignment horizontal="left"/>
    </xf>
    <xf numFmtId="0" fontId="11" fillId="0" borderId="0" xfId="3" applyFont="1"/>
    <xf numFmtId="49" fontId="23" fillId="0" borderId="3" xfId="3" applyNumberFormat="1" applyFont="1" applyBorder="1" applyAlignment="1">
      <alignment horizontal="right"/>
    </xf>
    <xf numFmtId="49" fontId="23" fillId="0" borderId="3" xfId="3" applyNumberFormat="1" applyFont="1" applyBorder="1" applyAlignment="1">
      <alignment horizontal="center"/>
    </xf>
    <xf numFmtId="49" fontId="23" fillId="0" borderId="3" xfId="3" applyNumberFormat="1" applyFont="1" applyBorder="1" applyAlignment="1">
      <alignment horizontal="left"/>
    </xf>
    <xf numFmtId="0" fontId="23" fillId="0" borderId="3" xfId="3" applyFont="1" applyBorder="1" applyAlignment="1">
      <alignment horizontal="left"/>
    </xf>
    <xf numFmtId="170" fontId="23" fillId="0" borderId="3" xfId="3" applyNumberFormat="1" applyFont="1" applyBorder="1" applyAlignment="1">
      <alignment horizontal="right"/>
    </xf>
    <xf numFmtId="49" fontId="1" fillId="0" borderId="0" xfId="3" applyNumberFormat="1" applyFont="1" applyAlignment="1">
      <alignment horizontal="center"/>
    </xf>
    <xf numFmtId="49" fontId="1" fillId="0" borderId="0" xfId="3" applyNumberFormat="1" applyFont="1" applyAlignment="1">
      <alignment horizontal="left"/>
    </xf>
    <xf numFmtId="0" fontId="1" fillId="0" borderId="0" xfId="3" applyFont="1" applyAlignment="1">
      <alignment horizontal="left" wrapText="1"/>
    </xf>
    <xf numFmtId="49" fontId="1" fillId="0" borderId="0" xfId="3" applyNumberFormat="1" applyFont="1" applyAlignment="1">
      <alignment horizontal="right"/>
    </xf>
    <xf numFmtId="170" fontId="1" fillId="0" borderId="0" xfId="3" applyNumberFormat="1" applyFont="1" applyAlignment="1">
      <alignment horizontal="right"/>
    </xf>
    <xf numFmtId="4" fontId="2" fillId="0" borderId="0" xfId="3" applyNumberFormat="1" applyFont="1"/>
    <xf numFmtId="4" fontId="23" fillId="0" borderId="0" xfId="3" applyNumberFormat="1" applyFont="1" applyAlignment="1">
      <alignment horizontal="right"/>
    </xf>
    <xf numFmtId="4" fontId="23" fillId="0" borderId="3" xfId="3" applyNumberFormat="1" applyFont="1" applyBorder="1" applyAlignment="1">
      <alignment horizontal="right"/>
    </xf>
    <xf numFmtId="4" fontId="1" fillId="0" borderId="0" xfId="3" applyNumberFormat="1" applyFont="1" applyAlignment="1">
      <alignment horizontal="right"/>
    </xf>
    <xf numFmtId="4" fontId="24" fillId="0" borderId="0" xfId="0" applyNumberFormat="1" applyFont="1"/>
    <xf numFmtId="4" fontId="23" fillId="0" borderId="0" xfId="0" applyNumberFormat="1" applyFont="1"/>
    <xf numFmtId="4" fontId="26" fillId="0" borderId="2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4" fontId="32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right" vertical="top"/>
    </xf>
    <xf numFmtId="164" fontId="2" fillId="0" borderId="0" xfId="3" applyNumberFormat="1" applyFont="1"/>
    <xf numFmtId="49" fontId="5" fillId="0" borderId="0" xfId="3" applyNumberFormat="1" applyFont="1" applyAlignment="1">
      <alignment horizontal="left" vertical="top"/>
    </xf>
    <xf numFmtId="49" fontId="1" fillId="0" borderId="3" xfId="3" applyNumberFormat="1" applyFont="1" applyBorder="1" applyAlignment="1">
      <alignment horizontal="left"/>
    </xf>
    <xf numFmtId="49" fontId="1" fillId="0" borderId="3" xfId="3" applyNumberFormat="1" applyFont="1" applyBorder="1" applyAlignment="1">
      <alignment horizontal="right"/>
    </xf>
    <xf numFmtId="49" fontId="6" fillId="0" borderId="0" xfId="3" applyNumberFormat="1" applyFont="1"/>
    <xf numFmtId="49" fontId="1" fillId="0" borderId="0" xfId="3" applyNumberFormat="1" applyFont="1"/>
    <xf numFmtId="0" fontId="20" fillId="0" borderId="0" xfId="1" applyFont="1" applyBorder="1" applyAlignment="1">
      <alignment horizontal="left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34" fillId="0" borderId="0" xfId="4"/>
    <xf numFmtId="0" fontId="35" fillId="0" borderId="0" xfId="4" applyFont="1"/>
    <xf numFmtId="0" fontId="34" fillId="0" borderId="0" xfId="4" applyAlignment="1">
      <alignment horizontal="right"/>
    </xf>
    <xf numFmtId="0" fontId="37" fillId="0" borderId="10" xfId="4" applyFont="1" applyBorder="1"/>
    <xf numFmtId="3" fontId="34" fillId="0" borderId="0" xfId="4" applyNumberFormat="1"/>
    <xf numFmtId="0" fontId="37" fillId="0" borderId="9" xfId="4" applyFont="1" applyBorder="1"/>
    <xf numFmtId="0" fontId="38" fillId="0" borderId="0" xfId="4" applyFont="1"/>
    <xf numFmtId="0" fontId="39" fillId="0" borderId="0" xfId="4" applyFont="1"/>
    <xf numFmtId="3" fontId="39" fillId="0" borderId="0" xfId="4" applyNumberFormat="1" applyFont="1" applyAlignment="1">
      <alignment horizontal="right"/>
    </xf>
    <xf numFmtId="0" fontId="36" fillId="0" borderId="9" xfId="4" applyFont="1" applyBorder="1" applyAlignment="1">
      <alignment horizontal="center"/>
    </xf>
    <xf numFmtId="49" fontId="36" fillId="0" borderId="9" xfId="4" applyNumberFormat="1" applyFont="1" applyBorder="1" applyAlignment="1">
      <alignment horizontal="left"/>
    </xf>
    <xf numFmtId="0" fontId="36" fillId="0" borderId="9" xfId="4" applyFont="1" applyBorder="1"/>
    <xf numFmtId="0" fontId="40" fillId="0" borderId="9" xfId="4" applyFont="1" applyBorder="1" applyAlignment="1">
      <alignment horizontal="center"/>
    </xf>
    <xf numFmtId="0" fontId="40" fillId="0" borderId="9" xfId="4" applyFont="1" applyBorder="1" applyAlignment="1">
      <alignment horizontal="right"/>
    </xf>
    <xf numFmtId="0" fontId="37" fillId="0" borderId="9" xfId="4" applyFont="1" applyBorder="1" applyAlignment="1">
      <alignment horizontal="center"/>
    </xf>
    <xf numFmtId="49" fontId="37" fillId="0" borderId="9" xfId="4" applyNumberFormat="1" applyFont="1" applyBorder="1" applyAlignment="1">
      <alignment horizontal="left"/>
    </xf>
    <xf numFmtId="0" fontId="37" fillId="0" borderId="9" xfId="4" applyFont="1" applyBorder="1" applyAlignment="1">
      <alignment wrapText="1"/>
    </xf>
    <xf numFmtId="49" fontId="37" fillId="0" borderId="9" xfId="4" applyNumberFormat="1" applyFont="1" applyBorder="1" applyAlignment="1">
      <alignment horizontal="center" shrinkToFit="1"/>
    </xf>
    <xf numFmtId="4" fontId="37" fillId="0" borderId="9" xfId="4" applyNumberFormat="1" applyFont="1" applyBorder="1" applyAlignment="1">
      <alignment horizontal="right"/>
    </xf>
    <xf numFmtId="171" fontId="37" fillId="0" borderId="9" xfId="4" applyNumberFormat="1" applyFont="1" applyBorder="1"/>
    <xf numFmtId="0" fontId="41" fillId="0" borderId="9" xfId="4" applyFont="1" applyBorder="1" applyAlignment="1">
      <alignment wrapText="1"/>
    </xf>
    <xf numFmtId="0" fontId="40" fillId="0" borderId="11" xfId="4" applyFont="1" applyBorder="1" applyAlignment="1">
      <alignment horizontal="center"/>
    </xf>
    <xf numFmtId="49" fontId="42" fillId="0" borderId="11" xfId="4" applyNumberFormat="1" applyFont="1" applyBorder="1" applyAlignment="1">
      <alignment horizontal="left"/>
    </xf>
    <xf numFmtId="0" fontId="42" fillId="0" borderId="11" xfId="4" applyFont="1" applyBorder="1"/>
    <xf numFmtId="4" fontId="40" fillId="0" borderId="11" xfId="4" applyNumberFormat="1" applyFont="1" applyBorder="1" applyAlignment="1">
      <alignment horizontal="right"/>
    </xf>
    <xf numFmtId="0" fontId="36" fillId="0" borderId="11" xfId="4" applyFont="1" applyBorder="1"/>
    <xf numFmtId="171" fontId="36" fillId="0" borderId="11" xfId="4" applyNumberFormat="1" applyFont="1" applyBorder="1"/>
    <xf numFmtId="0" fontId="43" fillId="0" borderId="9" xfId="4" applyFont="1" applyBorder="1"/>
    <xf numFmtId="0" fontId="43" fillId="0" borderId="9" xfId="4" applyFont="1" applyBorder="1" applyAlignment="1">
      <alignment wrapText="1"/>
    </xf>
    <xf numFmtId="0" fontId="40" fillId="0" borderId="0" xfId="4" applyFont="1"/>
    <xf numFmtId="49" fontId="36" fillId="0" borderId="4" xfId="4" applyNumberFormat="1" applyFont="1" applyBorder="1" applyAlignment="1">
      <alignment vertical="top"/>
    </xf>
    <xf numFmtId="0" fontId="36" fillId="0" borderId="8" xfId="4" applyFont="1" applyBorder="1" applyAlignment="1">
      <alignment horizontal="center" vertical="top"/>
    </xf>
    <xf numFmtId="49" fontId="36" fillId="0" borderId="4" xfId="4" applyNumberFormat="1" applyFont="1" applyBorder="1" applyAlignment="1">
      <alignment vertical="top" wrapText="1"/>
    </xf>
    <xf numFmtId="0" fontId="44" fillId="2" borderId="12" xfId="4" applyFont="1" applyFill="1" applyBorder="1"/>
    <xf numFmtId="3" fontId="36" fillId="0" borderId="4" xfId="4" applyNumberFormat="1" applyFont="1" applyBorder="1" applyAlignment="1">
      <alignment horizontal="center" vertical="top"/>
    </xf>
    <xf numFmtId="3" fontId="40" fillId="0" borderId="9" xfId="4" applyNumberFormat="1" applyFont="1" applyBorder="1"/>
    <xf numFmtId="3" fontId="37" fillId="0" borderId="9" xfId="4" applyNumberFormat="1" applyFont="1" applyBorder="1"/>
    <xf numFmtId="3" fontId="36" fillId="0" borderId="11" xfId="4" applyNumberFormat="1" applyFont="1" applyBorder="1"/>
    <xf numFmtId="3" fontId="44" fillId="2" borderId="12" xfId="4" applyNumberFormat="1" applyFont="1" applyFill="1" applyBorder="1"/>
    <xf numFmtId="3" fontId="40" fillId="0" borderId="0" xfId="4" applyNumberFormat="1" applyFont="1"/>
    <xf numFmtId="3" fontId="39" fillId="0" borderId="0" xfId="4" applyNumberFormat="1" applyFont="1"/>
    <xf numFmtId="49" fontId="36" fillId="0" borderId="9" xfId="4" applyNumberFormat="1" applyFont="1" applyBorder="1" applyAlignment="1">
      <alignment vertical="top"/>
    </xf>
    <xf numFmtId="0" fontId="36" fillId="0" borderId="13" xfId="4" applyFont="1" applyBorder="1" applyAlignment="1">
      <alignment horizontal="center" vertical="top"/>
    </xf>
    <xf numFmtId="3" fontId="36" fillId="0" borderId="9" xfId="4" applyNumberFormat="1" applyFont="1" applyBorder="1" applyAlignment="1">
      <alignment horizontal="center" vertical="top"/>
    </xf>
    <xf numFmtId="49" fontId="36" fillId="0" borderId="10" xfId="4" applyNumberFormat="1" applyFont="1" applyBorder="1" applyAlignment="1">
      <alignment vertical="top" wrapText="1"/>
    </xf>
    <xf numFmtId="49" fontId="36" fillId="0" borderId="14" xfId="4" applyNumberFormat="1" applyFont="1" applyBorder="1" applyAlignment="1">
      <alignment horizontal="left"/>
    </xf>
    <xf numFmtId="49" fontId="42" fillId="0" borderId="15" xfId="4" applyNumberFormat="1" applyFont="1" applyBorder="1" applyAlignment="1">
      <alignment horizontal="left"/>
    </xf>
    <xf numFmtId="0" fontId="36" fillId="0" borderId="10" xfId="4" applyFont="1" applyBorder="1"/>
    <xf numFmtId="0" fontId="46" fillId="0" borderId="16" xfId="5" applyFont="1" applyBorder="1" applyAlignment="1">
      <alignment vertical="top" wrapText="1" readingOrder="1"/>
    </xf>
    <xf numFmtId="0" fontId="46" fillId="0" borderId="9" xfId="5" applyFont="1" applyBorder="1" applyAlignment="1">
      <alignment vertical="top" wrapText="1" readingOrder="1"/>
    </xf>
    <xf numFmtId="0" fontId="46" fillId="0" borderId="0" xfId="5" applyFont="1" applyAlignment="1">
      <alignment vertical="top" wrapText="1" readingOrder="1"/>
    </xf>
    <xf numFmtId="0" fontId="44" fillId="2" borderId="17" xfId="4" applyFont="1" applyFill="1" applyBorder="1"/>
    <xf numFmtId="0" fontId="44" fillId="2" borderId="18" xfId="4" applyFont="1" applyFill="1" applyBorder="1"/>
    <xf numFmtId="166" fontId="25" fillId="3" borderId="2" xfId="0" applyNumberFormat="1" applyFont="1" applyFill="1" applyBorder="1" applyAlignment="1">
      <alignment horizontal="right" vertical="top"/>
    </xf>
    <xf numFmtId="0" fontId="31" fillId="0" borderId="0" xfId="0" applyFont="1" applyAlignment="1">
      <alignment horizontal="center"/>
    </xf>
    <xf numFmtId="170" fontId="23" fillId="0" borderId="0" xfId="3" applyNumberFormat="1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166" fontId="12" fillId="0" borderId="0" xfId="0" applyNumberFormat="1" applyFont="1"/>
    <xf numFmtId="166" fontId="0" fillId="0" borderId="0" xfId="0" applyNumberFormat="1"/>
    <xf numFmtId="166" fontId="16" fillId="0" borderId="1" xfId="0" applyNumberFormat="1" applyFont="1" applyBorder="1"/>
    <xf numFmtId="166" fontId="16" fillId="0" borderId="0" xfId="0" applyNumberFormat="1" applyFont="1"/>
    <xf numFmtId="166" fontId="18" fillId="0" borderId="0" xfId="0" applyNumberFormat="1" applyFont="1"/>
  </cellXfs>
  <cellStyles count="6">
    <cellStyle name="Nadpis 1" xfId="1" builtinId="16"/>
    <cellStyle name="Název" xfId="2" builtinId="15"/>
    <cellStyle name="Normal" xfId="5" xr:uid="{A1D0A8BF-61B0-4025-8414-AF9D2AC1CEA6}"/>
    <cellStyle name="Normální" xfId="0" builtinId="0"/>
    <cellStyle name="normální 2" xfId="3" xr:uid="{00000000-0005-0000-0000-000003000000}"/>
    <cellStyle name="normální_POL.XLS" xfId="4" xr:uid="{CD95D2B3-9F2F-4EB2-BE07-EA51740D2DC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AAAprac23\rozpo&#269;ty%2023\r&#367;zn&#233;%2023\2323%20Filtry%20nemocnice%20SU%20SUPRING\R_ZTI\ROZPO&#268;ET.xlsx" TargetMode="External"/><Relationship Id="rId1" Type="http://schemas.openxmlformats.org/officeDocument/2006/relationships/externalLinkPath" Target="/AAAprac23/rozpo&#269;ty%2023/r&#367;zn&#233;%2023/2323%20Filtry%20nemocnice%20SU%20SUPRING/R_ZTI/ROZPO&#268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Samostatný rozpočet ZTI"/>
    </sheetNames>
    <sheetDataSet>
      <sheetData sheetId="0">
        <row r="6">
          <cell r="C6" t="str">
            <v>REKONSTRUKCE ZAMĚSTNANECKÝCH FILTRŮ OPERAČNÍCH SÁLŮ 1-3</v>
          </cell>
        </row>
        <row r="7">
          <cell r="G7">
            <v>0</v>
          </cell>
        </row>
      </sheetData>
      <sheetData sheetId="1">
        <row r="14">
          <cell r="E14">
            <v>0</v>
          </cell>
          <cell r="F14">
            <v>63484.418500000007</v>
          </cell>
          <cell r="G14">
            <v>0</v>
          </cell>
          <cell r="H14">
            <v>0</v>
          </cell>
          <cell r="I14">
            <v>0</v>
          </cell>
        </row>
        <row r="20">
          <cell r="H20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workbookViewId="0">
      <selection activeCell="A3" sqref="A3"/>
    </sheetView>
  </sheetViews>
  <sheetFormatPr defaultRowHeight="12.75" x14ac:dyDescent="0.2"/>
  <cols>
    <col min="1" max="1" width="29.42578125" customWidth="1"/>
    <col min="2" max="2" width="96.5703125" customWidth="1"/>
    <col min="7" max="7" width="18" customWidth="1"/>
    <col min="8" max="8" width="27.42578125" bestFit="1" customWidth="1"/>
    <col min="9" max="9" width="20" customWidth="1"/>
  </cols>
  <sheetData>
    <row r="1" spans="1:7" s="3" customFormat="1" ht="23.25" x14ac:dyDescent="0.35">
      <c r="A1" s="18"/>
      <c r="B1" s="19"/>
    </row>
    <row r="2" spans="1:7" ht="30" customHeight="1" x14ac:dyDescent="0.4">
      <c r="A2" s="173" t="s">
        <v>469</v>
      </c>
      <c r="B2" s="173"/>
    </row>
    <row r="3" spans="1:7" ht="20.25" customHeight="1" x14ac:dyDescent="0.3">
      <c r="A3" s="22" t="s">
        <v>17</v>
      </c>
      <c r="B3" s="21"/>
    </row>
    <row r="4" spans="1:7" ht="18.75" customHeight="1" x14ac:dyDescent="0.2">
      <c r="A4" s="114" t="s">
        <v>99</v>
      </c>
      <c r="B4" s="115"/>
    </row>
    <row r="5" spans="1:7" ht="18.95" customHeight="1" x14ac:dyDescent="0.2">
      <c r="A5" s="111" t="s">
        <v>17</v>
      </c>
      <c r="B5" s="116" t="s">
        <v>185</v>
      </c>
    </row>
    <row r="6" spans="1:7" ht="18.95" customHeight="1" x14ac:dyDescent="0.2">
      <c r="A6" s="111" t="s">
        <v>221</v>
      </c>
      <c r="B6" s="112" t="s">
        <v>222</v>
      </c>
    </row>
    <row r="7" spans="1:7" ht="18.95" customHeight="1" x14ac:dyDescent="0.2">
      <c r="A7" s="111" t="s">
        <v>223</v>
      </c>
      <c r="B7" s="112" t="s">
        <v>225</v>
      </c>
      <c r="C7" s="25" t="s">
        <v>9</v>
      </c>
    </row>
    <row r="8" spans="1:7" ht="18.95" customHeight="1" x14ac:dyDescent="0.2">
      <c r="A8" s="111" t="s">
        <v>224</v>
      </c>
      <c r="B8" s="113" t="s">
        <v>226</v>
      </c>
    </row>
    <row r="9" spans="1:7" ht="30" customHeight="1" x14ac:dyDescent="0.2">
      <c r="A9" s="20"/>
      <c r="B9" s="21"/>
    </row>
    <row r="10" spans="1:7" ht="19.5" customHeight="1" x14ac:dyDescent="0.3">
      <c r="A10" s="22" t="s">
        <v>15</v>
      </c>
      <c r="B10" s="21"/>
    </row>
    <row r="11" spans="1:7" ht="18.95" customHeight="1" x14ac:dyDescent="0.2">
      <c r="A11" s="117" t="s">
        <v>21</v>
      </c>
      <c r="B11" s="118" t="s">
        <v>145</v>
      </c>
    </row>
    <row r="12" spans="1:7" ht="18.95" customHeight="1" x14ac:dyDescent="0.2">
      <c r="A12" s="117" t="s">
        <v>83</v>
      </c>
      <c r="B12" s="118" t="s">
        <v>146</v>
      </c>
    </row>
    <row r="13" spans="1:7" ht="18.95" customHeight="1" x14ac:dyDescent="0.2">
      <c r="A13" s="117" t="s">
        <v>117</v>
      </c>
      <c r="B13" s="118" t="s">
        <v>195</v>
      </c>
    </row>
    <row r="14" spans="1:7" ht="30.75" customHeight="1" x14ac:dyDescent="0.2">
      <c r="A14" s="20"/>
    </row>
    <row r="15" spans="1:7" ht="19.5" x14ac:dyDescent="0.3">
      <c r="A15" s="108" t="s">
        <v>211</v>
      </c>
    </row>
    <row r="16" spans="1:7" ht="38.25" x14ac:dyDescent="0.2">
      <c r="A16" s="109" t="s">
        <v>212</v>
      </c>
      <c r="B16" s="110" t="s">
        <v>213</v>
      </c>
      <c r="G16" s="2"/>
    </row>
    <row r="17" spans="1:7" ht="25.5" x14ac:dyDescent="0.2">
      <c r="A17" s="109"/>
      <c r="B17" s="110" t="s">
        <v>214</v>
      </c>
      <c r="G17" s="2"/>
    </row>
    <row r="18" spans="1:7" ht="38.25" x14ac:dyDescent="0.2">
      <c r="A18" s="109" t="s">
        <v>215</v>
      </c>
      <c r="B18" s="110" t="s">
        <v>216</v>
      </c>
      <c r="G18" s="1"/>
    </row>
    <row r="19" spans="1:7" ht="25.5" x14ac:dyDescent="0.2">
      <c r="A19" s="109" t="s">
        <v>217</v>
      </c>
      <c r="B19" s="110" t="s">
        <v>218</v>
      </c>
      <c r="G19" s="1"/>
    </row>
    <row r="20" spans="1:7" ht="14.25" x14ac:dyDescent="0.2">
      <c r="A20" s="109" t="s">
        <v>219</v>
      </c>
      <c r="B20" s="110" t="s">
        <v>220</v>
      </c>
      <c r="G20" s="2"/>
    </row>
  </sheetData>
  <mergeCells count="1">
    <mergeCell ref="A2:B2"/>
  </mergeCells>
  <phoneticPr fontId="0" type="noConversion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IU24"/>
  <sheetViews>
    <sheetView tabSelected="1" workbookViewId="0">
      <pane ySplit="3" topLeftCell="A7" activePane="bottomLeft" state="frozen"/>
      <selection pane="bottomLeft" activeCell="E17" sqref="E17"/>
    </sheetView>
  </sheetViews>
  <sheetFormatPr defaultRowHeight="12.75" outlineLevelRow="1" x14ac:dyDescent="0.2"/>
  <cols>
    <col min="1" max="1" width="80.7109375" customWidth="1"/>
    <col min="2" max="2" width="15.7109375" customWidth="1"/>
  </cols>
  <sheetData>
    <row r="1" spans="1:255" s="76" customFormat="1" ht="21" customHeight="1" x14ac:dyDescent="0.3">
      <c r="A1" s="69" t="s">
        <v>468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69"/>
      <c r="FX1" s="69"/>
      <c r="FY1" s="69"/>
      <c r="FZ1" s="69"/>
      <c r="GA1" s="69"/>
      <c r="GB1" s="69"/>
      <c r="GC1" s="69"/>
      <c r="GD1" s="69"/>
      <c r="GE1" s="69"/>
      <c r="GF1" s="69"/>
      <c r="GG1" s="69"/>
      <c r="GH1" s="69"/>
      <c r="GI1" s="69"/>
      <c r="GJ1" s="69"/>
      <c r="GK1" s="69"/>
      <c r="GL1" s="69"/>
      <c r="GM1" s="69"/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69"/>
      <c r="HF1" s="69"/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69"/>
      <c r="HU1" s="69"/>
      <c r="HV1" s="69"/>
      <c r="HW1" s="69"/>
      <c r="HX1" s="69"/>
      <c r="HY1" s="69"/>
      <c r="HZ1" s="69"/>
      <c r="IA1" s="69"/>
      <c r="IB1" s="69"/>
      <c r="IC1" s="69"/>
      <c r="ID1" s="69"/>
      <c r="IE1" s="69"/>
      <c r="IF1" s="69"/>
      <c r="IG1" s="69"/>
      <c r="IH1" s="69"/>
      <c r="II1" s="69"/>
      <c r="IJ1" s="69"/>
      <c r="IK1" s="69"/>
      <c r="IL1" s="69"/>
      <c r="IM1" s="69"/>
      <c r="IN1" s="69"/>
      <c r="IO1" s="69"/>
      <c r="IP1" s="69"/>
      <c r="IQ1" s="69"/>
      <c r="IR1" s="69"/>
      <c r="IS1" s="69"/>
      <c r="IT1" s="69"/>
      <c r="IU1" s="69"/>
    </row>
    <row r="2" spans="1:255" s="76" customFormat="1" ht="21" customHeight="1" x14ac:dyDescent="0.3">
      <c r="A2" s="69" t="s">
        <v>185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/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/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/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/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9"/>
      <c r="HE2" s="69"/>
      <c r="HF2" s="69"/>
      <c r="HG2" s="69"/>
      <c r="HH2" s="69"/>
      <c r="HI2" s="69"/>
      <c r="HJ2" s="69"/>
      <c r="HK2" s="69"/>
      <c r="HL2" s="69"/>
      <c r="HM2" s="69"/>
      <c r="HN2" s="69"/>
      <c r="HO2" s="69"/>
      <c r="HP2" s="69"/>
      <c r="HQ2" s="69"/>
      <c r="HR2" s="69"/>
      <c r="HS2" s="69"/>
      <c r="HT2" s="69"/>
      <c r="HU2" s="69"/>
      <c r="HV2" s="69"/>
      <c r="HW2" s="69"/>
      <c r="HX2" s="69"/>
      <c r="HY2" s="69"/>
      <c r="HZ2" s="69"/>
      <c r="IA2" s="69"/>
      <c r="IB2" s="69"/>
      <c r="IC2" s="69"/>
      <c r="ID2" s="69"/>
      <c r="IE2" s="69"/>
      <c r="IF2" s="69"/>
      <c r="IG2" s="69"/>
      <c r="IH2" s="69"/>
      <c r="II2" s="69"/>
      <c r="IJ2" s="69"/>
      <c r="IK2" s="69"/>
      <c r="IL2" s="69"/>
      <c r="IM2" s="69"/>
      <c r="IN2" s="69"/>
      <c r="IO2" s="69"/>
      <c r="IP2" s="69"/>
      <c r="IQ2" s="69"/>
      <c r="IR2" s="69"/>
      <c r="IS2" s="69"/>
      <c r="IT2" s="69"/>
      <c r="IU2" s="69"/>
    </row>
    <row r="3" spans="1:255" s="76" customFormat="1" ht="21" customHeight="1" x14ac:dyDescent="0.25">
      <c r="A3" s="102"/>
      <c r="B3" s="70"/>
      <c r="C3" s="103"/>
    </row>
    <row r="4" spans="1:255" s="76" customFormat="1" ht="14.25" customHeight="1" thickBot="1" x14ac:dyDescent="0.25">
      <c r="A4" s="104" t="s">
        <v>16</v>
      </c>
      <c r="B4" s="105" t="s">
        <v>14</v>
      </c>
      <c r="C4" s="106"/>
    </row>
    <row r="5" spans="1:255" s="76" customFormat="1" x14ac:dyDescent="0.2">
      <c r="A5" s="88"/>
      <c r="B5" s="107"/>
      <c r="C5" s="106"/>
    </row>
    <row r="6" spans="1:255" s="12" customFormat="1" ht="15" customHeight="1" outlineLevel="1" x14ac:dyDescent="0.2">
      <c r="A6" s="24" t="str">
        <f>IF(Položky!$D$7=0,"",Položky!$D$7)</f>
        <v>003: Svislé konstrukce</v>
      </c>
      <c r="B6" s="13" t="str">
        <f>IF(Položky!$J$7=0,"",Položky!$J$7)</f>
        <v/>
      </c>
    </row>
    <row r="7" spans="1:255" s="12" customFormat="1" ht="15" customHeight="1" outlineLevel="1" x14ac:dyDescent="0.2">
      <c r="A7" s="24" t="str">
        <f>IF(Položky!$D$11=0,"",Položky!$D$11)</f>
        <v>006: Úpravy povrchu</v>
      </c>
      <c r="B7" s="177" t="str">
        <f>IF(Položky!$J$11=0,"",Položky!$J$11)</f>
        <v/>
      </c>
    </row>
    <row r="8" spans="1:255" s="12" customFormat="1" ht="15" customHeight="1" outlineLevel="1" x14ac:dyDescent="0.2">
      <c r="A8" s="24" t="str">
        <f>IF(Položky!$D$19=0,"",Položky!$D$19)</f>
        <v>009: Ostatní konstrukce a práce</v>
      </c>
      <c r="B8" s="177" t="str">
        <f>IF(Položky!$J$19=0,"",Položky!$J$19)</f>
        <v/>
      </c>
    </row>
    <row r="9" spans="1:255" s="12" customFormat="1" ht="15" customHeight="1" outlineLevel="1" x14ac:dyDescent="0.2">
      <c r="A9" s="24" t="str">
        <f>IF(Položky!$D$35=0,"",Položky!$D$35)</f>
        <v>099: Přesun hmot HSV</v>
      </c>
      <c r="B9" s="177" t="str">
        <f>IF(Položky!$J$35=0,"",Položky!$J$35)</f>
        <v/>
      </c>
    </row>
    <row r="10" spans="1:255" s="12" customFormat="1" ht="15" customHeight="1" outlineLevel="1" x14ac:dyDescent="0.2">
      <c r="A10" s="24" t="str">
        <f>IF(Položky!$D$43=0,"",Položky!$D$43)</f>
        <v>763: Konstrukce montované</v>
      </c>
      <c r="B10" s="177" t="str">
        <f>IF(Položky!$J$43=0,"",Položky!$J$43)</f>
        <v/>
      </c>
    </row>
    <row r="11" spans="1:255" s="12" customFormat="1" ht="15" customHeight="1" outlineLevel="1" x14ac:dyDescent="0.2">
      <c r="A11" s="24" t="str">
        <f>IF(Položky!$D$51=0,"",Položky!$D$51)</f>
        <v>766: Konstrukce truhlářské</v>
      </c>
      <c r="B11" s="177" t="str">
        <f>IF(Položky!$J$51=0,"",Položky!$J$51)</f>
        <v/>
      </c>
    </row>
    <row r="12" spans="1:255" s="12" customFormat="1" ht="15" customHeight="1" outlineLevel="1" x14ac:dyDescent="0.2">
      <c r="A12" s="24" t="str">
        <f>IF(Položky!$D$60=0,"",Položky!$D$60)</f>
        <v>771: Podlahy z dlaždic</v>
      </c>
      <c r="B12" s="177" t="str">
        <f>IF(Položky!$J$60=0,"",Položky!$J$60)</f>
        <v/>
      </c>
    </row>
    <row r="13" spans="1:255" s="12" customFormat="1" ht="15" customHeight="1" outlineLevel="1" x14ac:dyDescent="0.2">
      <c r="A13" s="24" t="str">
        <f>IF(Položky!$D$81=0,"",Položky!$D$81)</f>
        <v>776: Podlahy povlakové</v>
      </c>
      <c r="B13" s="177" t="str">
        <f>IF(Položky!$J$81=0,"",Položky!$J$81)</f>
        <v/>
      </c>
    </row>
    <row r="14" spans="1:255" s="12" customFormat="1" ht="15" customHeight="1" outlineLevel="1" x14ac:dyDescent="0.2">
      <c r="A14" s="24" t="str">
        <f>IF(Položky!$D$102=0,"",Položky!$D$102)</f>
        <v>781: Obklady keramické</v>
      </c>
      <c r="B14" s="177" t="str">
        <f>IF(Položky!$J$102=0,"",Položky!$J$102)</f>
        <v/>
      </c>
    </row>
    <row r="15" spans="1:255" s="12" customFormat="1" ht="15" customHeight="1" outlineLevel="1" x14ac:dyDescent="0.2">
      <c r="A15" s="24" t="str">
        <f>IF(Položky!$D$117=0,"",Položky!$D$117)</f>
        <v>783: Nátěry</v>
      </c>
      <c r="B15" s="177" t="str">
        <f>IF(Položky!$J$117=0,"",Položky!$J$117)</f>
        <v/>
      </c>
    </row>
    <row r="16" spans="1:255" s="12" customFormat="1" ht="15" customHeight="1" outlineLevel="1" x14ac:dyDescent="0.2">
      <c r="A16" s="24" t="str">
        <f>IF(Položky!$D$123=0,"",Položky!$D$123)</f>
        <v>784: Malby</v>
      </c>
      <c r="B16" s="177" t="str">
        <f>IF(Položky!$J$123=0,"",Položky!$J$123)</f>
        <v/>
      </c>
    </row>
    <row r="17" spans="1:2" s="12" customFormat="1" ht="15" customHeight="1" outlineLevel="1" x14ac:dyDescent="0.2">
      <c r="A17" s="24" t="str">
        <f>IF(Položky!$D$131=0,"",Položky!$D$131)</f>
        <v>TZ1: Stavební instalace</v>
      </c>
      <c r="B17" s="177" t="str">
        <f>IF(Položky!$J$131=0,"",Položky!$J$131)</f>
        <v/>
      </c>
    </row>
    <row r="18" spans="1:2" s="12" customFormat="1" ht="15" customHeight="1" outlineLevel="1" x14ac:dyDescent="0.2">
      <c r="A18" s="24" t="str">
        <f>IF(Položky!$D$134=0,"",Položky!$D$134)</f>
        <v>TZ2: Elektroinstalace a slaboproud</v>
      </c>
      <c r="B18" s="177" t="str">
        <f>IF(Položky!$J$134=0,"",Položky!$J$134)</f>
        <v/>
      </c>
    </row>
    <row r="19" spans="1:2" s="12" customFormat="1" ht="15" customHeight="1" outlineLevel="1" x14ac:dyDescent="0.2">
      <c r="A19" s="24" t="str">
        <f>IF(Položky!$D$137=0,"",Položky!$D$137)</f>
        <v>V00: Ostatní a vedlejší rozpočtové náklady</v>
      </c>
      <c r="B19" s="177" t="str">
        <f>IF(Položky!$J$137=0,"",Položky!$J$137)</f>
        <v/>
      </c>
    </row>
    <row r="20" spans="1:2" ht="13.5" outlineLevel="1" thickBot="1" x14ac:dyDescent="0.25">
      <c r="A20" s="176" t="s">
        <v>470</v>
      </c>
      <c r="B20" s="178">
        <v>20000</v>
      </c>
    </row>
    <row r="21" spans="1:2" s="14" customFormat="1" ht="15" x14ac:dyDescent="0.25">
      <c r="A21" s="15" t="s">
        <v>87</v>
      </c>
      <c r="B21" s="179">
        <f>SUBTOTAL(9,B6:B20)</f>
        <v>20000</v>
      </c>
    </row>
    <row r="22" spans="1:2" s="14" customFormat="1" ht="15" x14ac:dyDescent="0.25">
      <c r="A22" s="16" t="s">
        <v>210</v>
      </c>
      <c r="B22" s="180">
        <f>+B21*0.21</f>
        <v>4200</v>
      </c>
    </row>
    <row r="23" spans="1:2" s="17" customFormat="1" ht="13.5" thickBot="1" x14ac:dyDescent="0.25">
      <c r="A23" s="23"/>
      <c r="B23" s="181"/>
    </row>
    <row r="24" spans="1:2" s="14" customFormat="1" ht="15" x14ac:dyDescent="0.25">
      <c r="A24" s="15" t="s">
        <v>113</v>
      </c>
      <c r="B24" s="179">
        <f>SUM(B21:B22)</f>
        <v>24200</v>
      </c>
    </row>
  </sheetData>
  <phoneticPr fontId="0" type="noConversion"/>
  <pageMargins left="0.78740157480314965" right="0.78740157480314965" top="0.78740157480314965" bottom="0.78740157480314965" header="0.39370078740157483" footer="0.39370078740157483"/>
  <pageSetup paperSize="9" scale="90" orientation="landscape" horizontalDpi="300" verticalDpi="300" r:id="rId1"/>
  <headerFooter>
    <oddFooter>&amp;R&amp;8&amp;D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N144"/>
  <sheetViews>
    <sheetView zoomScaleNormal="100" zoomScaleSheetLayoutView="100" workbookViewId="0">
      <pane ySplit="3" topLeftCell="A6" activePane="bottomLeft" state="frozen"/>
      <selection pane="bottomLeft" activeCell="I138" sqref="I138:I139"/>
    </sheetView>
  </sheetViews>
  <sheetFormatPr defaultRowHeight="11.25" outlineLevelRow="3" x14ac:dyDescent="0.2"/>
  <cols>
    <col min="1" max="1" width="5.42578125" style="61" customWidth="1"/>
    <col min="2" max="2" width="4.28515625" style="62" customWidth="1"/>
    <col min="3" max="3" width="10.85546875" style="63" customWidth="1"/>
    <col min="4" max="4" width="62.28515625" style="64" customWidth="1"/>
    <col min="5" max="5" width="4.28515625" style="62" customWidth="1"/>
    <col min="6" max="6" width="9.7109375" style="101" customWidth="1"/>
    <col min="7" max="7" width="9.7109375" style="66" hidden="1" customWidth="1"/>
    <col min="8" max="8" width="9.7109375" style="65" hidden="1" customWidth="1"/>
    <col min="9" max="9" width="9.7109375" style="66" customWidth="1"/>
    <col min="10" max="10" width="9.7109375" style="67" customWidth="1"/>
    <col min="11" max="11" width="9.7109375" style="68" customWidth="1"/>
    <col min="12" max="14" width="9.7109375" style="66" customWidth="1"/>
    <col min="15" max="16384" width="9.140625" style="26"/>
  </cols>
  <sheetData>
    <row r="1" spans="1:14" s="76" customFormat="1" ht="21" customHeight="1" x14ac:dyDescent="0.3">
      <c r="A1" s="69" t="s">
        <v>467</v>
      </c>
      <c r="B1" s="70"/>
      <c r="C1" s="70"/>
      <c r="D1" s="70"/>
      <c r="E1" s="70"/>
      <c r="F1" s="92"/>
      <c r="G1" s="72"/>
      <c r="H1" s="71"/>
      <c r="I1" s="73"/>
      <c r="J1" s="74"/>
      <c r="K1" s="75"/>
      <c r="L1" s="72"/>
      <c r="M1" s="72"/>
      <c r="N1" s="72"/>
    </row>
    <row r="2" spans="1:14" s="76" customFormat="1" ht="21.6" customHeight="1" x14ac:dyDescent="0.3">
      <c r="A2" s="69" t="s">
        <v>185</v>
      </c>
      <c r="B2" s="70"/>
      <c r="C2" s="70"/>
      <c r="D2" s="70"/>
      <c r="E2" s="70"/>
      <c r="F2" s="92"/>
      <c r="G2" s="72"/>
      <c r="H2" s="71"/>
      <c r="I2" s="73"/>
      <c r="J2" s="74"/>
      <c r="K2" s="75"/>
      <c r="L2" s="72"/>
      <c r="M2" s="72"/>
      <c r="N2" s="72"/>
    </row>
    <row r="3" spans="1:14" s="81" customFormat="1" ht="12.75" x14ac:dyDescent="0.2">
      <c r="A3" s="77"/>
      <c r="B3" s="78"/>
      <c r="C3" s="79"/>
      <c r="D3" s="80"/>
      <c r="E3" s="78"/>
      <c r="F3" s="93"/>
      <c r="G3" s="77"/>
      <c r="H3" s="77"/>
      <c r="I3" s="174" t="s">
        <v>205</v>
      </c>
      <c r="J3" s="174"/>
      <c r="K3" s="174" t="s">
        <v>206</v>
      </c>
      <c r="L3" s="175"/>
      <c r="M3" s="174" t="s">
        <v>207</v>
      </c>
      <c r="N3" s="175"/>
    </row>
    <row r="4" spans="1:14" s="81" customFormat="1" ht="13.5" thickBot="1" x14ac:dyDescent="0.25">
      <c r="A4" s="82" t="s">
        <v>19</v>
      </c>
      <c r="B4" s="83" t="s">
        <v>11</v>
      </c>
      <c r="C4" s="84" t="s">
        <v>10</v>
      </c>
      <c r="D4" s="85" t="s">
        <v>16</v>
      </c>
      <c r="E4" s="83" t="s">
        <v>4</v>
      </c>
      <c r="F4" s="94" t="s">
        <v>84</v>
      </c>
      <c r="G4" s="82" t="s">
        <v>18</v>
      </c>
      <c r="H4" s="82" t="s">
        <v>84</v>
      </c>
      <c r="I4" s="86" t="s">
        <v>208</v>
      </c>
      <c r="J4" s="82" t="s">
        <v>209</v>
      </c>
      <c r="K4" s="86" t="s">
        <v>208</v>
      </c>
      <c r="L4" s="82" t="s">
        <v>209</v>
      </c>
      <c r="M4" s="86" t="s">
        <v>208</v>
      </c>
      <c r="N4" s="82" t="s">
        <v>209</v>
      </c>
    </row>
    <row r="5" spans="1:14" s="76" customFormat="1" ht="11.25" customHeight="1" x14ac:dyDescent="0.2">
      <c r="A5" s="77"/>
      <c r="B5" s="87"/>
      <c r="C5" s="88"/>
      <c r="D5" s="89"/>
      <c r="E5" s="87"/>
      <c r="F5" s="95"/>
      <c r="G5" s="90"/>
      <c r="H5" s="90"/>
      <c r="I5" s="91"/>
      <c r="J5" s="90"/>
      <c r="K5" s="90"/>
      <c r="L5" s="90"/>
      <c r="M5" s="90"/>
      <c r="N5" s="90"/>
    </row>
    <row r="6" spans="1:14" s="35" customFormat="1" ht="18.75" customHeight="1" x14ac:dyDescent="0.2">
      <c r="A6" s="28"/>
      <c r="B6" s="29"/>
      <c r="C6" s="30"/>
      <c r="D6" s="30" t="s">
        <v>204</v>
      </c>
      <c r="E6" s="29"/>
      <c r="F6" s="96"/>
      <c r="G6" s="32"/>
      <c r="H6" s="31"/>
      <c r="I6" s="32"/>
      <c r="J6" s="33">
        <f>SUBTOTAL(9,J7:J143)</f>
        <v>0</v>
      </c>
      <c r="K6" s="34"/>
      <c r="L6" s="32">
        <f>SUBTOTAL(9,L7:L143)</f>
        <v>2.3390542999999999</v>
      </c>
      <c r="M6" s="32"/>
      <c r="N6" s="32">
        <f>SUBTOTAL(9,N7:N143)</f>
        <v>2.7585249999999997</v>
      </c>
    </row>
    <row r="7" spans="1:14" s="43" customFormat="1" ht="16.5" customHeight="1" outlineLevel="1" x14ac:dyDescent="0.2">
      <c r="A7" s="36"/>
      <c r="B7" s="27"/>
      <c r="C7" s="37"/>
      <c r="D7" s="37" t="s">
        <v>91</v>
      </c>
      <c r="E7" s="27"/>
      <c r="F7" s="97"/>
      <c r="G7" s="39"/>
      <c r="H7" s="38"/>
      <c r="I7" s="39"/>
      <c r="J7" s="40">
        <f>SUBTOTAL(9,J8:J10)</f>
        <v>0</v>
      </c>
      <c r="K7" s="41"/>
      <c r="L7" s="42">
        <f>SUBTOTAL(9,L8:L10)</f>
        <v>2.8252800000000005E-2</v>
      </c>
      <c r="M7" s="39"/>
      <c r="N7" s="42">
        <f>SUBTOTAL(9,N8:N10)</f>
        <v>0</v>
      </c>
    </row>
    <row r="8" spans="1:14" outlineLevel="2" collapsed="1" x14ac:dyDescent="0.2">
      <c r="A8" s="44">
        <v>1</v>
      </c>
      <c r="B8" s="45" t="s">
        <v>7</v>
      </c>
      <c r="C8" s="46" t="s">
        <v>26</v>
      </c>
      <c r="D8" s="47" t="s">
        <v>163</v>
      </c>
      <c r="E8" s="45" t="s">
        <v>3</v>
      </c>
      <c r="F8" s="98">
        <v>2.5920000000000002E-2</v>
      </c>
      <c r="G8" s="49">
        <v>0</v>
      </c>
      <c r="H8" s="48">
        <f>F8*(1+G8/100)</f>
        <v>2.5920000000000002E-2</v>
      </c>
      <c r="I8" s="49"/>
      <c r="J8" s="50">
        <f>H8*I8</f>
        <v>0</v>
      </c>
      <c r="K8" s="51">
        <v>1.0900000000000001</v>
      </c>
      <c r="L8" s="52">
        <f>H8*K8</f>
        <v>2.8252800000000005E-2</v>
      </c>
      <c r="M8" s="51"/>
      <c r="N8" s="52">
        <f>H8*M8</f>
        <v>0</v>
      </c>
    </row>
    <row r="9" spans="1:14" s="4" customFormat="1" hidden="1" outlineLevel="3" x14ac:dyDescent="0.2">
      <c r="A9" s="5"/>
      <c r="B9" s="6"/>
      <c r="C9" s="6"/>
      <c r="D9" s="7" t="s">
        <v>151</v>
      </c>
      <c r="E9" s="6"/>
      <c r="F9" s="99">
        <v>2.5920000000000002E-2</v>
      </c>
      <c r="G9" s="8"/>
      <c r="H9" s="9"/>
      <c r="I9" s="8"/>
      <c r="J9" s="10"/>
      <c r="K9" s="11"/>
      <c r="L9" s="8"/>
      <c r="M9" s="8"/>
      <c r="N9" s="8"/>
    </row>
    <row r="10" spans="1:14" s="60" customFormat="1" ht="12.75" customHeight="1" outlineLevel="2" x14ac:dyDescent="0.2">
      <c r="A10" s="53"/>
      <c r="B10" s="54"/>
      <c r="C10" s="54"/>
      <c r="D10" s="55"/>
      <c r="E10" s="54"/>
      <c r="F10" s="100"/>
      <c r="G10" s="57"/>
      <c r="H10" s="56"/>
      <c r="I10" s="57"/>
      <c r="J10" s="58"/>
      <c r="K10" s="59"/>
      <c r="L10" s="57"/>
      <c r="M10" s="57"/>
      <c r="N10" s="57"/>
    </row>
    <row r="11" spans="1:14" s="43" customFormat="1" ht="16.5" customHeight="1" outlineLevel="1" x14ac:dyDescent="0.2">
      <c r="A11" s="36"/>
      <c r="B11" s="27"/>
      <c r="C11" s="37"/>
      <c r="D11" s="37" t="s">
        <v>89</v>
      </c>
      <c r="E11" s="27"/>
      <c r="F11" s="97"/>
      <c r="G11" s="39"/>
      <c r="H11" s="38"/>
      <c r="I11" s="39"/>
      <c r="J11" s="40">
        <f>SUBTOTAL(9,J12:J18)</f>
        <v>0</v>
      </c>
      <c r="K11" s="41"/>
      <c r="L11" s="42">
        <f>SUBTOTAL(9,L12:L18)</f>
        <v>2.3108015000000002</v>
      </c>
      <c r="M11" s="39"/>
      <c r="N11" s="42">
        <f>SUBTOTAL(9,N12:N18)</f>
        <v>0</v>
      </c>
    </row>
    <row r="12" spans="1:14" outlineLevel="2" collapsed="1" x14ac:dyDescent="0.2">
      <c r="A12" s="44">
        <v>1</v>
      </c>
      <c r="B12" s="45" t="s">
        <v>7</v>
      </c>
      <c r="C12" s="46" t="s">
        <v>27</v>
      </c>
      <c r="D12" s="47" t="s">
        <v>160</v>
      </c>
      <c r="E12" s="45" t="s">
        <v>8</v>
      </c>
      <c r="F12" s="98">
        <v>16.984999999999999</v>
      </c>
      <c r="G12" s="49">
        <v>0</v>
      </c>
      <c r="H12" s="48">
        <f>F12*(1+G12/100)</f>
        <v>16.984999999999999</v>
      </c>
      <c r="I12" s="49"/>
      <c r="J12" s="50">
        <f>H12*I12</f>
        <v>0</v>
      </c>
      <c r="K12" s="51">
        <v>1.47E-2</v>
      </c>
      <c r="L12" s="52">
        <f>H12*K12</f>
        <v>0.24967949999999997</v>
      </c>
      <c r="M12" s="51"/>
      <c r="N12" s="52">
        <f>H12*M12</f>
        <v>0</v>
      </c>
    </row>
    <row r="13" spans="1:14" s="4" customFormat="1" ht="22.5" hidden="1" outlineLevel="3" x14ac:dyDescent="0.2">
      <c r="A13" s="5"/>
      <c r="B13" s="6"/>
      <c r="C13" s="6"/>
      <c r="D13" s="7" t="s">
        <v>182</v>
      </c>
      <c r="E13" s="6"/>
      <c r="F13" s="99">
        <v>16.984999999999999</v>
      </c>
      <c r="G13" s="8"/>
      <c r="H13" s="9"/>
      <c r="I13" s="8"/>
      <c r="J13" s="10"/>
      <c r="K13" s="11"/>
      <c r="L13" s="8"/>
      <c r="M13" s="8"/>
      <c r="N13" s="8"/>
    </row>
    <row r="14" spans="1:14" outlineLevel="2" collapsed="1" x14ac:dyDescent="0.2">
      <c r="A14" s="44">
        <v>2</v>
      </c>
      <c r="B14" s="45" t="s">
        <v>7</v>
      </c>
      <c r="C14" s="46" t="s">
        <v>28</v>
      </c>
      <c r="D14" s="47" t="s">
        <v>161</v>
      </c>
      <c r="E14" s="45" t="s">
        <v>13</v>
      </c>
      <c r="F14" s="98">
        <v>6</v>
      </c>
      <c r="G14" s="49">
        <v>0</v>
      </c>
      <c r="H14" s="48">
        <f>F14*(1+G14/100)</f>
        <v>6</v>
      </c>
      <c r="I14" s="49"/>
      <c r="J14" s="50">
        <f>H14*I14</f>
        <v>0</v>
      </c>
      <c r="K14" s="51">
        <v>4.0599999999999997E-2</v>
      </c>
      <c r="L14" s="52">
        <f>H14*K14</f>
        <v>0.24359999999999998</v>
      </c>
      <c r="M14" s="51"/>
      <c r="N14" s="52">
        <f>H14*M14</f>
        <v>0</v>
      </c>
    </row>
    <row r="15" spans="1:14" s="4" customFormat="1" ht="22.5" hidden="1" outlineLevel="3" x14ac:dyDescent="0.2">
      <c r="A15" s="5"/>
      <c r="B15" s="6"/>
      <c r="C15" s="6"/>
      <c r="D15" s="7" t="s">
        <v>170</v>
      </c>
      <c r="E15" s="6"/>
      <c r="F15" s="99">
        <v>6</v>
      </c>
      <c r="G15" s="8"/>
      <c r="H15" s="9"/>
      <c r="I15" s="8"/>
      <c r="J15" s="10"/>
      <c r="K15" s="11"/>
      <c r="L15" s="8"/>
      <c r="M15" s="8"/>
      <c r="N15" s="8"/>
    </row>
    <row r="16" spans="1:14" ht="22.5" outlineLevel="2" collapsed="1" x14ac:dyDescent="0.2">
      <c r="A16" s="44">
        <v>3</v>
      </c>
      <c r="B16" s="45" t="s">
        <v>7</v>
      </c>
      <c r="C16" s="46" t="s">
        <v>29</v>
      </c>
      <c r="D16" s="47" t="s">
        <v>197</v>
      </c>
      <c r="E16" s="45" t="s">
        <v>8</v>
      </c>
      <c r="F16" s="98">
        <v>92.26</v>
      </c>
      <c r="G16" s="49">
        <v>0</v>
      </c>
      <c r="H16" s="48">
        <f>F16*(1+G16/100)</f>
        <v>92.26</v>
      </c>
      <c r="I16" s="49"/>
      <c r="J16" s="50">
        <f>H16*I16</f>
        <v>0</v>
      </c>
      <c r="K16" s="51">
        <v>1.9699999999999999E-2</v>
      </c>
      <c r="L16" s="52">
        <f>H16*K16</f>
        <v>1.8175220000000001</v>
      </c>
      <c r="M16" s="51"/>
      <c r="N16" s="52">
        <f>H16*M16</f>
        <v>0</v>
      </c>
    </row>
    <row r="17" spans="1:14" s="4" customFormat="1" ht="22.5" hidden="1" outlineLevel="3" x14ac:dyDescent="0.2">
      <c r="A17" s="5"/>
      <c r="B17" s="6"/>
      <c r="C17" s="6"/>
      <c r="D17" s="7" t="s">
        <v>198</v>
      </c>
      <c r="E17" s="6"/>
      <c r="F17" s="99">
        <v>92.26</v>
      </c>
      <c r="G17" s="8"/>
      <c r="H17" s="9"/>
      <c r="I17" s="8"/>
      <c r="J17" s="10"/>
      <c r="K17" s="11"/>
      <c r="L17" s="8"/>
      <c r="M17" s="8"/>
      <c r="N17" s="8"/>
    </row>
    <row r="18" spans="1:14" s="60" customFormat="1" ht="12.75" customHeight="1" outlineLevel="2" x14ac:dyDescent="0.2">
      <c r="A18" s="53"/>
      <c r="B18" s="54"/>
      <c r="C18" s="54"/>
      <c r="D18" s="55"/>
      <c r="E18" s="54"/>
      <c r="F18" s="100"/>
      <c r="G18" s="57"/>
      <c r="H18" s="56"/>
      <c r="I18" s="57"/>
      <c r="J18" s="58"/>
      <c r="K18" s="59"/>
      <c r="L18" s="57"/>
      <c r="M18" s="57"/>
      <c r="N18" s="57"/>
    </row>
    <row r="19" spans="1:14" s="43" customFormat="1" ht="16.5" customHeight="1" outlineLevel="1" x14ac:dyDescent="0.2">
      <c r="A19" s="36"/>
      <c r="B19" s="27"/>
      <c r="C19" s="37"/>
      <c r="D19" s="37" t="s">
        <v>103</v>
      </c>
      <c r="E19" s="27"/>
      <c r="F19" s="97"/>
      <c r="G19" s="39"/>
      <c r="H19" s="38"/>
      <c r="I19" s="39"/>
      <c r="J19" s="40">
        <f>SUBTOTAL(9,J20:J34)</f>
        <v>0</v>
      </c>
      <c r="K19" s="41"/>
      <c r="L19" s="42">
        <f>SUBTOTAL(9,L20:L34)</f>
        <v>0</v>
      </c>
      <c r="M19" s="39"/>
      <c r="N19" s="42">
        <f>SUBTOTAL(9,N20:N34)</f>
        <v>2.6789350000000001</v>
      </c>
    </row>
    <row r="20" spans="1:14" outlineLevel="2" collapsed="1" x14ac:dyDescent="0.2">
      <c r="A20" s="44">
        <v>1</v>
      </c>
      <c r="B20" s="45" t="s">
        <v>7</v>
      </c>
      <c r="C20" s="46" t="s">
        <v>52</v>
      </c>
      <c r="D20" s="47" t="s">
        <v>131</v>
      </c>
      <c r="E20" s="45" t="s">
        <v>8</v>
      </c>
      <c r="F20" s="98">
        <v>26.4</v>
      </c>
      <c r="G20" s="49">
        <v>0</v>
      </c>
      <c r="H20" s="48">
        <f>F20*(1+G20/100)</f>
        <v>26.4</v>
      </c>
      <c r="I20" s="49"/>
      <c r="J20" s="50">
        <f>H20*I20</f>
        <v>0</v>
      </c>
      <c r="K20" s="51"/>
      <c r="L20" s="52">
        <f>H20*K20</f>
        <v>0</v>
      </c>
      <c r="M20" s="51"/>
      <c r="N20" s="52">
        <f>H20*M20</f>
        <v>0</v>
      </c>
    </row>
    <row r="21" spans="1:14" s="4" customFormat="1" ht="22.5" hidden="1" outlineLevel="3" x14ac:dyDescent="0.2">
      <c r="A21" s="5"/>
      <c r="B21" s="6"/>
      <c r="C21" s="6"/>
      <c r="D21" s="7" t="s">
        <v>159</v>
      </c>
      <c r="E21" s="6"/>
      <c r="F21" s="99">
        <v>26.4</v>
      </c>
      <c r="G21" s="8"/>
      <c r="H21" s="9"/>
      <c r="I21" s="8"/>
      <c r="J21" s="10"/>
      <c r="K21" s="11"/>
      <c r="L21" s="8"/>
      <c r="M21" s="8"/>
      <c r="N21" s="8"/>
    </row>
    <row r="22" spans="1:14" outlineLevel="2" collapsed="1" x14ac:dyDescent="0.2">
      <c r="A22" s="44">
        <v>2</v>
      </c>
      <c r="B22" s="45" t="s">
        <v>7</v>
      </c>
      <c r="C22" s="46" t="s">
        <v>53</v>
      </c>
      <c r="D22" s="47" t="s">
        <v>147</v>
      </c>
      <c r="E22" s="45" t="s">
        <v>8</v>
      </c>
      <c r="F22" s="98">
        <v>4.5149999999999997</v>
      </c>
      <c r="G22" s="49">
        <v>0</v>
      </c>
      <c r="H22" s="48">
        <f>F22*(1+G22/100)</f>
        <v>4.5149999999999997</v>
      </c>
      <c r="I22" s="49"/>
      <c r="J22" s="50">
        <f>H22*I22</f>
        <v>0</v>
      </c>
      <c r="K22" s="51"/>
      <c r="L22" s="52">
        <f>H22*K22</f>
        <v>0</v>
      </c>
      <c r="M22" s="51">
        <v>0.13100000000000001</v>
      </c>
      <c r="N22" s="52">
        <f>H22*M22</f>
        <v>0.59146500000000002</v>
      </c>
    </row>
    <row r="23" spans="1:14" s="4" customFormat="1" hidden="1" outlineLevel="3" x14ac:dyDescent="0.2">
      <c r="A23" s="5"/>
      <c r="B23" s="6"/>
      <c r="C23" s="6"/>
      <c r="D23" s="7" t="s">
        <v>97</v>
      </c>
      <c r="E23" s="6"/>
      <c r="F23" s="99">
        <v>4.5149999999999997</v>
      </c>
      <c r="G23" s="8"/>
      <c r="H23" s="9"/>
      <c r="I23" s="8"/>
      <c r="J23" s="10"/>
      <c r="K23" s="11"/>
      <c r="L23" s="8"/>
      <c r="M23" s="8"/>
      <c r="N23" s="8"/>
    </row>
    <row r="24" spans="1:14" ht="11.25" customHeight="1" outlineLevel="2" collapsed="1" x14ac:dyDescent="0.2">
      <c r="A24" s="44">
        <v>3</v>
      </c>
      <c r="B24" s="45" t="s">
        <v>7</v>
      </c>
      <c r="C24" s="46" t="s">
        <v>54</v>
      </c>
      <c r="D24" s="47" t="s">
        <v>187</v>
      </c>
      <c r="E24" s="45" t="s">
        <v>8</v>
      </c>
      <c r="F24" s="98">
        <v>3.25</v>
      </c>
      <c r="G24" s="49">
        <v>0</v>
      </c>
      <c r="H24" s="48">
        <f>F24*(1+G24/100)</f>
        <v>3.25</v>
      </c>
      <c r="I24" s="49"/>
      <c r="J24" s="50">
        <f>H24*I24</f>
        <v>0</v>
      </c>
      <c r="K24" s="51"/>
      <c r="L24" s="52">
        <f>H24*K24</f>
        <v>0</v>
      </c>
      <c r="M24" s="51">
        <v>3.5000000000000003E-2</v>
      </c>
      <c r="N24" s="52">
        <f>H24*M24</f>
        <v>0.11375000000000002</v>
      </c>
    </row>
    <row r="25" spans="1:14" s="4" customFormat="1" hidden="1" outlineLevel="3" x14ac:dyDescent="0.2">
      <c r="A25" s="5"/>
      <c r="B25" s="6"/>
      <c r="C25" s="6"/>
      <c r="D25" s="7" t="s">
        <v>101</v>
      </c>
      <c r="E25" s="6"/>
      <c r="F25" s="99">
        <v>3.25</v>
      </c>
      <c r="G25" s="8"/>
      <c r="H25" s="9"/>
      <c r="I25" s="8"/>
      <c r="J25" s="10"/>
      <c r="K25" s="11"/>
      <c r="L25" s="8"/>
      <c r="M25" s="8"/>
      <c r="N25" s="8"/>
    </row>
    <row r="26" spans="1:14" outlineLevel="2" collapsed="1" x14ac:dyDescent="0.2">
      <c r="A26" s="44">
        <v>4</v>
      </c>
      <c r="B26" s="45" t="s">
        <v>7</v>
      </c>
      <c r="C26" s="46" t="s">
        <v>55</v>
      </c>
      <c r="D26" s="47" t="s">
        <v>142</v>
      </c>
      <c r="E26" s="45" t="s">
        <v>8</v>
      </c>
      <c r="F26" s="98">
        <v>6.4</v>
      </c>
      <c r="G26" s="49">
        <v>0</v>
      </c>
      <c r="H26" s="48">
        <f>F26*(1+G26/100)</f>
        <v>6.4</v>
      </c>
      <c r="I26" s="49"/>
      <c r="J26" s="50">
        <f>H26*I26</f>
        <v>0</v>
      </c>
      <c r="K26" s="51"/>
      <c r="L26" s="52">
        <f>H26*K26</f>
        <v>0</v>
      </c>
      <c r="M26" s="51">
        <v>7.5999999999999998E-2</v>
      </c>
      <c r="N26" s="52">
        <f>H26*M26</f>
        <v>0.4864</v>
      </c>
    </row>
    <row r="27" spans="1:14" s="4" customFormat="1" hidden="1" outlineLevel="3" x14ac:dyDescent="0.2">
      <c r="A27" s="5"/>
      <c r="B27" s="6"/>
      <c r="C27" s="6"/>
      <c r="D27" s="7" t="s">
        <v>100</v>
      </c>
      <c r="E27" s="6"/>
      <c r="F27" s="99">
        <v>6.4</v>
      </c>
      <c r="G27" s="8"/>
      <c r="H27" s="9"/>
      <c r="I27" s="8"/>
      <c r="J27" s="10"/>
      <c r="K27" s="11"/>
      <c r="L27" s="8"/>
      <c r="M27" s="8"/>
      <c r="N27" s="8"/>
    </row>
    <row r="28" spans="1:14" outlineLevel="2" collapsed="1" x14ac:dyDescent="0.2">
      <c r="A28" s="44">
        <v>5</v>
      </c>
      <c r="B28" s="45" t="s">
        <v>7</v>
      </c>
      <c r="C28" s="46" t="s">
        <v>56</v>
      </c>
      <c r="D28" s="47" t="s">
        <v>178</v>
      </c>
      <c r="E28" s="45" t="s">
        <v>8</v>
      </c>
      <c r="F28" s="98">
        <v>1.26</v>
      </c>
      <c r="G28" s="49">
        <v>0</v>
      </c>
      <c r="H28" s="48">
        <f>F28*(1+G28/100)</f>
        <v>1.26</v>
      </c>
      <c r="I28" s="49"/>
      <c r="J28" s="50">
        <f>H28*I28</f>
        <v>0</v>
      </c>
      <c r="K28" s="51"/>
      <c r="L28" s="52">
        <f>H28*K28</f>
        <v>0</v>
      </c>
      <c r="M28" s="51">
        <v>0.27</v>
      </c>
      <c r="N28" s="52">
        <f>H28*M28</f>
        <v>0.3402</v>
      </c>
    </row>
    <row r="29" spans="1:14" s="4" customFormat="1" hidden="1" outlineLevel="3" x14ac:dyDescent="0.2">
      <c r="A29" s="5"/>
      <c r="B29" s="6"/>
      <c r="C29" s="6"/>
      <c r="D29" s="7" t="s">
        <v>92</v>
      </c>
      <c r="E29" s="6"/>
      <c r="F29" s="99">
        <v>1.26</v>
      </c>
      <c r="G29" s="8"/>
      <c r="H29" s="9"/>
      <c r="I29" s="8"/>
      <c r="J29" s="10"/>
      <c r="K29" s="11"/>
      <c r="L29" s="8"/>
      <c r="M29" s="8"/>
      <c r="N29" s="8"/>
    </row>
    <row r="30" spans="1:14" ht="11.25" customHeight="1" outlineLevel="2" collapsed="1" x14ac:dyDescent="0.2">
      <c r="A30" s="44">
        <v>6</v>
      </c>
      <c r="B30" s="45" t="s">
        <v>7</v>
      </c>
      <c r="C30" s="46" t="s">
        <v>57</v>
      </c>
      <c r="D30" s="47" t="s">
        <v>181</v>
      </c>
      <c r="E30" s="45" t="s">
        <v>2</v>
      </c>
      <c r="F30" s="98">
        <v>6</v>
      </c>
      <c r="G30" s="49">
        <v>0</v>
      </c>
      <c r="H30" s="48">
        <f>F30*(1+G30/100)</f>
        <v>6</v>
      </c>
      <c r="I30" s="49"/>
      <c r="J30" s="50">
        <f>H30*I30</f>
        <v>0</v>
      </c>
      <c r="K30" s="51"/>
      <c r="L30" s="52">
        <f>H30*K30</f>
        <v>0</v>
      </c>
      <c r="M30" s="51">
        <v>6.0000000000000001E-3</v>
      </c>
      <c r="N30" s="52">
        <f>H30*M30</f>
        <v>3.6000000000000004E-2</v>
      </c>
    </row>
    <row r="31" spans="1:14" s="4" customFormat="1" hidden="1" outlineLevel="3" x14ac:dyDescent="0.2">
      <c r="A31" s="5"/>
      <c r="B31" s="6"/>
      <c r="C31" s="6"/>
      <c r="D31" s="7" t="s">
        <v>137</v>
      </c>
      <c r="E31" s="6"/>
      <c r="F31" s="99">
        <v>6</v>
      </c>
      <c r="G31" s="8"/>
      <c r="H31" s="9"/>
      <c r="I31" s="8"/>
      <c r="J31" s="10"/>
      <c r="K31" s="11"/>
      <c r="L31" s="8"/>
      <c r="M31" s="8"/>
      <c r="N31" s="8"/>
    </row>
    <row r="32" spans="1:14" outlineLevel="2" collapsed="1" x14ac:dyDescent="0.2">
      <c r="A32" s="44">
        <v>7</v>
      </c>
      <c r="B32" s="45" t="s">
        <v>7</v>
      </c>
      <c r="C32" s="46" t="s">
        <v>58</v>
      </c>
      <c r="D32" s="47" t="s">
        <v>173</v>
      </c>
      <c r="E32" s="45" t="s">
        <v>8</v>
      </c>
      <c r="F32" s="98">
        <v>16.34</v>
      </c>
      <c r="G32" s="49">
        <v>0</v>
      </c>
      <c r="H32" s="48">
        <f>F32*(1+G32/100)</f>
        <v>16.34</v>
      </c>
      <c r="I32" s="49"/>
      <c r="J32" s="50">
        <f>H32*I32</f>
        <v>0</v>
      </c>
      <c r="K32" s="51"/>
      <c r="L32" s="52">
        <f>H32*K32</f>
        <v>0</v>
      </c>
      <c r="M32" s="51">
        <v>6.8000000000000005E-2</v>
      </c>
      <c r="N32" s="52">
        <f>H32*M32</f>
        <v>1.1111200000000001</v>
      </c>
    </row>
    <row r="33" spans="1:14" s="4" customFormat="1" ht="22.5" hidden="1" outlineLevel="3" x14ac:dyDescent="0.2">
      <c r="A33" s="5"/>
      <c r="B33" s="6"/>
      <c r="C33" s="6"/>
      <c r="D33" s="7" t="s">
        <v>166</v>
      </c>
      <c r="E33" s="6"/>
      <c r="F33" s="99">
        <v>16.34</v>
      </c>
      <c r="G33" s="8"/>
      <c r="H33" s="9"/>
      <c r="I33" s="8"/>
      <c r="J33" s="10"/>
      <c r="K33" s="11"/>
      <c r="L33" s="8"/>
      <c r="M33" s="8"/>
      <c r="N33" s="8"/>
    </row>
    <row r="34" spans="1:14" s="60" customFormat="1" ht="12.75" customHeight="1" outlineLevel="2" x14ac:dyDescent="0.2">
      <c r="A34" s="53"/>
      <c r="B34" s="54"/>
      <c r="C34" s="54"/>
      <c r="D34" s="55"/>
      <c r="E34" s="54"/>
      <c r="F34" s="100"/>
      <c r="G34" s="57"/>
      <c r="H34" s="56"/>
      <c r="I34" s="57"/>
      <c r="J34" s="58"/>
      <c r="K34" s="59"/>
      <c r="L34" s="57"/>
      <c r="M34" s="57"/>
      <c r="N34" s="57"/>
    </row>
    <row r="35" spans="1:14" s="43" customFormat="1" ht="16.5" customHeight="1" outlineLevel="1" x14ac:dyDescent="0.2">
      <c r="A35" s="36"/>
      <c r="B35" s="27"/>
      <c r="C35" s="37"/>
      <c r="D35" s="37" t="s">
        <v>116</v>
      </c>
      <c r="E35" s="27"/>
      <c r="F35" s="97"/>
      <c r="G35" s="39"/>
      <c r="H35" s="38"/>
      <c r="I35" s="39"/>
      <c r="J35" s="40">
        <f>SUBTOTAL(9,J36:J42)</f>
        <v>0</v>
      </c>
      <c r="K35" s="41"/>
      <c r="L35" s="42">
        <f>SUBTOTAL(9,L36:L42)</f>
        <v>0</v>
      </c>
      <c r="M35" s="39"/>
      <c r="N35" s="42">
        <f>SUBTOTAL(9,N36:N42)</f>
        <v>0</v>
      </c>
    </row>
    <row r="36" spans="1:14" outlineLevel="2" x14ac:dyDescent="0.2">
      <c r="A36" s="44">
        <v>1</v>
      </c>
      <c r="B36" s="45" t="s">
        <v>7</v>
      </c>
      <c r="C36" s="46" t="s">
        <v>63</v>
      </c>
      <c r="D36" s="47" t="s">
        <v>132</v>
      </c>
      <c r="E36" s="45" t="s">
        <v>3</v>
      </c>
      <c r="F36" s="98">
        <v>2.3390542999999999</v>
      </c>
      <c r="G36" s="49">
        <v>0</v>
      </c>
      <c r="H36" s="48">
        <f>F36*(1+G36/100)</f>
        <v>2.3390542999999999</v>
      </c>
      <c r="I36" s="49"/>
      <c r="J36" s="50">
        <f>H36*I36</f>
        <v>0</v>
      </c>
      <c r="K36" s="51"/>
      <c r="L36" s="52">
        <f>H36*K36</f>
        <v>0</v>
      </c>
      <c r="M36" s="51"/>
      <c r="N36" s="52">
        <f>H36*M36</f>
        <v>0</v>
      </c>
    </row>
    <row r="37" spans="1:14" outlineLevel="2" x14ac:dyDescent="0.2">
      <c r="A37" s="44">
        <v>2</v>
      </c>
      <c r="B37" s="45" t="s">
        <v>7</v>
      </c>
      <c r="C37" s="46" t="s">
        <v>59</v>
      </c>
      <c r="D37" s="47" t="s">
        <v>179</v>
      </c>
      <c r="E37" s="45" t="s">
        <v>3</v>
      </c>
      <c r="F37" s="98">
        <v>2.7585250000000006</v>
      </c>
      <c r="G37" s="49">
        <v>0</v>
      </c>
      <c r="H37" s="48">
        <f>F37*(1+G37/100)</f>
        <v>2.7585250000000006</v>
      </c>
      <c r="I37" s="49"/>
      <c r="J37" s="50">
        <f>H37*I37</f>
        <v>0</v>
      </c>
      <c r="K37" s="51"/>
      <c r="L37" s="52">
        <f>H37*K37</f>
        <v>0</v>
      </c>
      <c r="M37" s="51"/>
      <c r="N37" s="52">
        <f>H37*M37</f>
        <v>0</v>
      </c>
    </row>
    <row r="38" spans="1:14" ht="11.25" customHeight="1" outlineLevel="2" x14ac:dyDescent="0.2">
      <c r="A38" s="44">
        <v>3</v>
      </c>
      <c r="B38" s="45" t="s">
        <v>7</v>
      </c>
      <c r="C38" s="46" t="s">
        <v>60</v>
      </c>
      <c r="D38" s="47" t="s">
        <v>180</v>
      </c>
      <c r="E38" s="45" t="s">
        <v>3</v>
      </c>
      <c r="F38" s="98">
        <v>2.7585250000000006</v>
      </c>
      <c r="G38" s="49">
        <v>0</v>
      </c>
      <c r="H38" s="48">
        <f>F38*(1+G38/100)</f>
        <v>2.7585250000000006</v>
      </c>
      <c r="I38" s="49"/>
      <c r="J38" s="50">
        <f>H38*I38</f>
        <v>0</v>
      </c>
      <c r="K38" s="51"/>
      <c r="L38" s="52">
        <f>H38*K38</f>
        <v>0</v>
      </c>
      <c r="M38" s="51"/>
      <c r="N38" s="52">
        <f>H38*M38</f>
        <v>0</v>
      </c>
    </row>
    <row r="39" spans="1:14" outlineLevel="2" collapsed="1" x14ac:dyDescent="0.2">
      <c r="A39" s="44">
        <v>4</v>
      </c>
      <c r="B39" s="45" t="s">
        <v>7</v>
      </c>
      <c r="C39" s="46" t="s">
        <v>61</v>
      </c>
      <c r="D39" s="47" t="s">
        <v>176</v>
      </c>
      <c r="E39" s="45" t="s">
        <v>3</v>
      </c>
      <c r="F39" s="98">
        <v>13.795</v>
      </c>
      <c r="G39" s="49">
        <v>0</v>
      </c>
      <c r="H39" s="48">
        <f>F39*(1+G39/100)</f>
        <v>13.795</v>
      </c>
      <c r="I39" s="49"/>
      <c r="J39" s="50">
        <f>H39*I39</f>
        <v>0</v>
      </c>
      <c r="K39" s="51"/>
      <c r="L39" s="52">
        <f>H39*K39</f>
        <v>0</v>
      </c>
      <c r="M39" s="51"/>
      <c r="N39" s="52">
        <f>H39*M39</f>
        <v>0</v>
      </c>
    </row>
    <row r="40" spans="1:14" s="4" customFormat="1" hidden="1" outlineLevel="3" x14ac:dyDescent="0.2">
      <c r="A40" s="5"/>
      <c r="B40" s="6"/>
      <c r="C40" s="6"/>
      <c r="D40" s="7" t="s">
        <v>98</v>
      </c>
      <c r="E40" s="6"/>
      <c r="F40" s="99">
        <v>13.795</v>
      </c>
      <c r="G40" s="8"/>
      <c r="H40" s="9"/>
      <c r="I40" s="8"/>
      <c r="J40" s="10"/>
      <c r="K40" s="11"/>
      <c r="L40" s="8"/>
      <c r="M40" s="8"/>
      <c r="N40" s="8"/>
    </row>
    <row r="41" spans="1:14" ht="22.5" outlineLevel="2" x14ac:dyDescent="0.2">
      <c r="A41" s="44">
        <v>5</v>
      </c>
      <c r="B41" s="45" t="s">
        <v>7</v>
      </c>
      <c r="C41" s="46" t="s">
        <v>62</v>
      </c>
      <c r="D41" s="47" t="s">
        <v>192</v>
      </c>
      <c r="E41" s="45" t="s">
        <v>3</v>
      </c>
      <c r="F41" s="98">
        <v>2.7585250000000006</v>
      </c>
      <c r="G41" s="49">
        <v>0</v>
      </c>
      <c r="H41" s="48">
        <f>F41*(1+G41/100)</f>
        <v>2.7585250000000006</v>
      </c>
      <c r="I41" s="49"/>
      <c r="J41" s="50">
        <f>H41*I41</f>
        <v>0</v>
      </c>
      <c r="K41" s="51"/>
      <c r="L41" s="52">
        <f>H41*K41</f>
        <v>0</v>
      </c>
      <c r="M41" s="51"/>
      <c r="N41" s="52">
        <f>H41*M41</f>
        <v>0</v>
      </c>
    </row>
    <row r="42" spans="1:14" s="60" customFormat="1" ht="12.75" customHeight="1" outlineLevel="2" x14ac:dyDescent="0.2">
      <c r="A42" s="53"/>
      <c r="B42" s="54"/>
      <c r="C42" s="54"/>
      <c r="D42" s="55"/>
      <c r="E42" s="54"/>
      <c r="F42" s="100"/>
      <c r="G42" s="57"/>
      <c r="H42" s="56"/>
      <c r="I42" s="57"/>
      <c r="J42" s="58"/>
      <c r="K42" s="59"/>
      <c r="L42" s="57"/>
      <c r="M42" s="57"/>
      <c r="N42" s="57"/>
    </row>
    <row r="43" spans="1:14" s="43" customFormat="1" ht="16.5" customHeight="1" outlineLevel="1" x14ac:dyDescent="0.2">
      <c r="A43" s="36"/>
      <c r="B43" s="27"/>
      <c r="C43" s="37"/>
      <c r="D43" s="37" t="s">
        <v>96</v>
      </c>
      <c r="E43" s="27"/>
      <c r="F43" s="97"/>
      <c r="G43" s="39"/>
      <c r="H43" s="38"/>
      <c r="I43" s="39"/>
      <c r="J43" s="40">
        <f>SUBTOTAL(9,J44:J50)</f>
        <v>0</v>
      </c>
      <c r="K43" s="41"/>
      <c r="L43" s="42"/>
      <c r="M43" s="39"/>
      <c r="N43" s="42">
        <f>SUBTOTAL(9,N44:N50)</f>
        <v>0</v>
      </c>
    </row>
    <row r="44" spans="1:14" outlineLevel="2" collapsed="1" x14ac:dyDescent="0.2">
      <c r="A44" s="44">
        <v>1</v>
      </c>
      <c r="B44" s="45" t="s">
        <v>7</v>
      </c>
      <c r="C44" s="46" t="s">
        <v>77</v>
      </c>
      <c r="D44" s="47" t="s">
        <v>172</v>
      </c>
      <c r="E44" s="45" t="s">
        <v>8</v>
      </c>
      <c r="F44" s="98">
        <v>8.1199999999999974</v>
      </c>
      <c r="G44" s="49">
        <v>0</v>
      </c>
      <c r="H44" s="48">
        <f>F44*(1+G44/100)</f>
        <v>8.1199999999999974</v>
      </c>
      <c r="I44" s="49"/>
      <c r="J44" s="50">
        <f>H44*I44</f>
        <v>0</v>
      </c>
      <c r="K44" s="51"/>
      <c r="L44" s="52"/>
      <c r="M44" s="51"/>
      <c r="N44" s="52">
        <f>H44*M44</f>
        <v>0</v>
      </c>
    </row>
    <row r="45" spans="1:14" s="4" customFormat="1" hidden="1" outlineLevel="3" x14ac:dyDescent="0.2">
      <c r="A45" s="5"/>
      <c r="B45" s="6"/>
      <c r="C45" s="6"/>
      <c r="D45" s="7" t="s">
        <v>104</v>
      </c>
      <c r="E45" s="6"/>
      <c r="F45" s="99">
        <v>8.1199999999999974</v>
      </c>
      <c r="G45" s="8"/>
      <c r="H45" s="9"/>
      <c r="I45" s="8"/>
      <c r="J45" s="10"/>
      <c r="K45" s="11"/>
      <c r="L45" s="8"/>
      <c r="M45" s="8"/>
      <c r="N45" s="8"/>
    </row>
    <row r="46" spans="1:14" ht="11.25" customHeight="1" outlineLevel="2" collapsed="1" x14ac:dyDescent="0.2">
      <c r="A46" s="44">
        <v>2</v>
      </c>
      <c r="B46" s="45" t="s">
        <v>7</v>
      </c>
      <c r="C46" s="46" t="s">
        <v>78</v>
      </c>
      <c r="D46" s="47" t="s">
        <v>189</v>
      </c>
      <c r="E46" s="45" t="s">
        <v>13</v>
      </c>
      <c r="F46" s="98">
        <v>2</v>
      </c>
      <c r="G46" s="49">
        <v>0</v>
      </c>
      <c r="H46" s="48">
        <f>F46*(1+G46/100)</f>
        <v>2</v>
      </c>
      <c r="I46" s="49"/>
      <c r="J46" s="50">
        <f>H46*I46</f>
        <v>0</v>
      </c>
      <c r="K46" s="51"/>
      <c r="L46" s="52"/>
      <c r="M46" s="51"/>
      <c r="N46" s="52">
        <f>H46*M46</f>
        <v>0</v>
      </c>
    </row>
    <row r="47" spans="1:14" s="4" customFormat="1" hidden="1" outlineLevel="3" x14ac:dyDescent="0.2">
      <c r="A47" s="5"/>
      <c r="B47" s="6"/>
      <c r="C47" s="6"/>
      <c r="D47" s="7" t="s">
        <v>88</v>
      </c>
      <c r="E47" s="6"/>
      <c r="F47" s="99">
        <v>2</v>
      </c>
      <c r="G47" s="8"/>
      <c r="H47" s="9"/>
      <c r="I47" s="8"/>
      <c r="J47" s="10"/>
      <c r="K47" s="11"/>
      <c r="L47" s="8"/>
      <c r="M47" s="8"/>
      <c r="N47" s="8"/>
    </row>
    <row r="48" spans="1:14" ht="22.5" customHeight="1" outlineLevel="2" x14ac:dyDescent="0.2">
      <c r="A48" s="44">
        <v>3</v>
      </c>
      <c r="B48" s="45" t="s">
        <v>7</v>
      </c>
      <c r="C48" s="46" t="s">
        <v>76</v>
      </c>
      <c r="D48" s="47" t="s">
        <v>199</v>
      </c>
      <c r="E48" s="45" t="s">
        <v>12</v>
      </c>
      <c r="F48" s="98">
        <v>1</v>
      </c>
      <c r="G48" s="49">
        <v>0</v>
      </c>
      <c r="H48" s="48">
        <f>F48*(1+G48/100)</f>
        <v>1</v>
      </c>
      <c r="I48" s="49"/>
      <c r="J48" s="50">
        <f>H48*I48</f>
        <v>0</v>
      </c>
      <c r="K48" s="51"/>
      <c r="L48" s="52"/>
      <c r="M48" s="51"/>
      <c r="N48" s="52">
        <f>H48*M48</f>
        <v>0</v>
      </c>
    </row>
    <row r="49" spans="1:14" ht="11.25" customHeight="1" outlineLevel="2" x14ac:dyDescent="0.2">
      <c r="A49" s="44">
        <v>4</v>
      </c>
      <c r="B49" s="45" t="s">
        <v>7</v>
      </c>
      <c r="C49" s="46" t="s">
        <v>64</v>
      </c>
      <c r="D49" s="47" t="s">
        <v>184</v>
      </c>
      <c r="E49" s="45" t="s">
        <v>0</v>
      </c>
      <c r="F49" s="98">
        <v>1.52</v>
      </c>
      <c r="G49" s="49">
        <v>0</v>
      </c>
      <c r="H49" s="48">
        <f>F49*(1+G49/100)</f>
        <v>1.52</v>
      </c>
      <c r="I49" s="49">
        <f>SUM(J44:J48)/100</f>
        <v>0</v>
      </c>
      <c r="J49" s="50">
        <f>H49*I49</f>
        <v>0</v>
      </c>
      <c r="K49" s="51"/>
      <c r="L49" s="52"/>
      <c r="M49" s="51"/>
      <c r="N49" s="52">
        <f>H49*M49</f>
        <v>0</v>
      </c>
    </row>
    <row r="50" spans="1:14" s="60" customFormat="1" ht="12.75" customHeight="1" outlineLevel="2" x14ac:dyDescent="0.2">
      <c r="A50" s="53"/>
      <c r="B50" s="54"/>
      <c r="C50" s="54"/>
      <c r="D50" s="55"/>
      <c r="E50" s="54"/>
      <c r="F50" s="100"/>
      <c r="G50" s="57"/>
      <c r="H50" s="56"/>
      <c r="I50" s="57"/>
      <c r="J50" s="58"/>
      <c r="K50" s="59"/>
      <c r="L50" s="57"/>
      <c r="M50" s="57"/>
      <c r="N50" s="57"/>
    </row>
    <row r="51" spans="1:14" s="43" customFormat="1" ht="16.5" customHeight="1" outlineLevel="1" x14ac:dyDescent="0.2">
      <c r="A51" s="36"/>
      <c r="B51" s="27"/>
      <c r="C51" s="37"/>
      <c r="D51" s="37" t="s">
        <v>124</v>
      </c>
      <c r="E51" s="27"/>
      <c r="F51" s="97"/>
      <c r="G51" s="39"/>
      <c r="H51" s="38"/>
      <c r="I51" s="39"/>
      <c r="J51" s="40">
        <f>SUBTOTAL(9,J52:J59)</f>
        <v>0</v>
      </c>
      <c r="K51" s="41"/>
      <c r="L51" s="42"/>
      <c r="M51" s="39"/>
      <c r="N51" s="42">
        <f>SUBTOTAL(9,N52:N59)</f>
        <v>0</v>
      </c>
    </row>
    <row r="52" spans="1:14" ht="33.75" outlineLevel="2" collapsed="1" x14ac:dyDescent="0.2">
      <c r="A52" s="44">
        <v>1</v>
      </c>
      <c r="B52" s="45" t="s">
        <v>7</v>
      </c>
      <c r="C52" s="46" t="s">
        <v>79</v>
      </c>
      <c r="D52" s="47" t="s">
        <v>202</v>
      </c>
      <c r="E52" s="45" t="s">
        <v>13</v>
      </c>
      <c r="F52" s="98">
        <v>2</v>
      </c>
      <c r="G52" s="49">
        <v>0</v>
      </c>
      <c r="H52" s="48">
        <f>F52*(1+G52/100)</f>
        <v>2</v>
      </c>
      <c r="I52" s="49"/>
      <c r="J52" s="50">
        <f>H52*I52</f>
        <v>0</v>
      </c>
      <c r="K52" s="51"/>
      <c r="L52" s="52"/>
      <c r="M52" s="51"/>
      <c r="N52" s="52">
        <f>H52*M52</f>
        <v>0</v>
      </c>
    </row>
    <row r="53" spans="1:14" s="4" customFormat="1" hidden="1" outlineLevel="3" x14ac:dyDescent="0.2">
      <c r="A53" s="5"/>
      <c r="B53" s="6"/>
      <c r="C53" s="6"/>
      <c r="D53" s="7" t="s">
        <v>71</v>
      </c>
      <c r="E53" s="6"/>
      <c r="F53" s="99">
        <v>2</v>
      </c>
      <c r="G53" s="8"/>
      <c r="H53" s="9"/>
      <c r="I53" s="8"/>
      <c r="J53" s="10"/>
      <c r="K53" s="11"/>
      <c r="L53" s="8"/>
      <c r="M53" s="8"/>
      <c r="N53" s="8"/>
    </row>
    <row r="54" spans="1:14" ht="36.75" customHeight="1" outlineLevel="2" collapsed="1" x14ac:dyDescent="0.2">
      <c r="A54" s="44">
        <v>2</v>
      </c>
      <c r="B54" s="45" t="s">
        <v>7</v>
      </c>
      <c r="C54" s="46" t="s">
        <v>80</v>
      </c>
      <c r="D54" s="47" t="s">
        <v>203</v>
      </c>
      <c r="E54" s="45" t="s">
        <v>13</v>
      </c>
      <c r="F54" s="98">
        <v>2</v>
      </c>
      <c r="G54" s="49">
        <v>0</v>
      </c>
      <c r="H54" s="48">
        <f>F54*(1+G54/100)</f>
        <v>2</v>
      </c>
      <c r="I54" s="49"/>
      <c r="J54" s="50">
        <f>H54*I54</f>
        <v>0</v>
      </c>
      <c r="K54" s="51"/>
      <c r="L54" s="52"/>
      <c r="M54" s="51"/>
      <c r="N54" s="52">
        <f>H54*M54</f>
        <v>0</v>
      </c>
    </row>
    <row r="55" spans="1:14" s="4" customFormat="1" hidden="1" outlineLevel="3" x14ac:dyDescent="0.2">
      <c r="A55" s="5"/>
      <c r="B55" s="6"/>
      <c r="C55" s="6"/>
      <c r="D55" s="7" t="s">
        <v>72</v>
      </c>
      <c r="E55" s="6"/>
      <c r="F55" s="99">
        <v>2</v>
      </c>
      <c r="G55" s="8"/>
      <c r="H55" s="9"/>
      <c r="I55" s="8"/>
      <c r="J55" s="10"/>
      <c r="K55" s="11"/>
      <c r="L55" s="8"/>
      <c r="M55" s="8"/>
      <c r="N55" s="8"/>
    </row>
    <row r="56" spans="1:14" ht="33.75" outlineLevel="2" collapsed="1" x14ac:dyDescent="0.2">
      <c r="A56" s="44">
        <v>3</v>
      </c>
      <c r="B56" s="45" t="s">
        <v>7</v>
      </c>
      <c r="C56" s="46" t="s">
        <v>81</v>
      </c>
      <c r="D56" s="47" t="s">
        <v>201</v>
      </c>
      <c r="E56" s="45" t="s">
        <v>13</v>
      </c>
      <c r="F56" s="98">
        <v>2</v>
      </c>
      <c r="G56" s="49">
        <v>0</v>
      </c>
      <c r="H56" s="48">
        <f>F56*(1+G56/100)</f>
        <v>2</v>
      </c>
      <c r="I56" s="49"/>
      <c r="J56" s="50">
        <f>H56*I56</f>
        <v>0</v>
      </c>
      <c r="K56" s="51"/>
      <c r="L56" s="52"/>
      <c r="M56" s="51"/>
      <c r="N56" s="52">
        <f>H56*M56</f>
        <v>0</v>
      </c>
    </row>
    <row r="57" spans="1:14" s="4" customFormat="1" hidden="1" outlineLevel="3" x14ac:dyDescent="0.2">
      <c r="A57" s="5"/>
      <c r="B57" s="6"/>
      <c r="C57" s="6"/>
      <c r="D57" s="7" t="s">
        <v>73</v>
      </c>
      <c r="E57" s="6"/>
      <c r="F57" s="99">
        <v>2</v>
      </c>
      <c r="G57" s="8"/>
      <c r="H57" s="9"/>
      <c r="I57" s="8"/>
      <c r="J57" s="10"/>
      <c r="K57" s="11"/>
      <c r="L57" s="8"/>
      <c r="M57" s="8"/>
      <c r="N57" s="8"/>
    </row>
    <row r="58" spans="1:14" outlineLevel="2" x14ac:dyDescent="0.2">
      <c r="A58" s="44">
        <v>4</v>
      </c>
      <c r="B58" s="45" t="s">
        <v>7</v>
      </c>
      <c r="C58" s="46" t="s">
        <v>65</v>
      </c>
      <c r="D58" s="47" t="s">
        <v>164</v>
      </c>
      <c r="E58" s="45" t="s">
        <v>0</v>
      </c>
      <c r="F58" s="98">
        <v>1.08</v>
      </c>
      <c r="G58" s="49">
        <v>0</v>
      </c>
      <c r="H58" s="48">
        <f>F58*(1+G58/100)</f>
        <v>1.08</v>
      </c>
      <c r="I58" s="49">
        <f>SUM(J52:J56)/100</f>
        <v>0</v>
      </c>
      <c r="J58" s="50">
        <f>H58*I58</f>
        <v>0</v>
      </c>
      <c r="K58" s="51"/>
      <c r="L58" s="52"/>
      <c r="M58" s="51"/>
      <c r="N58" s="52">
        <f>H58*M58</f>
        <v>0</v>
      </c>
    </row>
    <row r="59" spans="1:14" s="60" customFormat="1" ht="12.75" customHeight="1" outlineLevel="2" x14ac:dyDescent="0.2">
      <c r="A59" s="53"/>
      <c r="B59" s="54"/>
      <c r="C59" s="54"/>
      <c r="D59" s="55"/>
      <c r="E59" s="54"/>
      <c r="F59" s="100"/>
      <c r="G59" s="57"/>
      <c r="H59" s="56"/>
      <c r="I59" s="57"/>
      <c r="J59" s="58"/>
      <c r="K59" s="59"/>
      <c r="L59" s="57"/>
      <c r="M59" s="57"/>
      <c r="N59" s="57"/>
    </row>
    <row r="60" spans="1:14" s="43" customFormat="1" ht="16.5" customHeight="1" outlineLevel="1" x14ac:dyDescent="0.2">
      <c r="A60" s="36"/>
      <c r="B60" s="27"/>
      <c r="C60" s="37"/>
      <c r="D60" s="37" t="s">
        <v>118</v>
      </c>
      <c r="E60" s="27"/>
      <c r="F60" s="97"/>
      <c r="G60" s="39"/>
      <c r="H60" s="38"/>
      <c r="I60" s="39"/>
      <c r="J60" s="40">
        <f>SUBTOTAL(9,J61:J80)</f>
        <v>0</v>
      </c>
      <c r="K60" s="41"/>
      <c r="L60" s="42"/>
      <c r="M60" s="39"/>
      <c r="N60" s="42">
        <f>SUBTOTAL(9,N61:N80)</f>
        <v>0</v>
      </c>
    </row>
    <row r="61" spans="1:14" outlineLevel="2" collapsed="1" x14ac:dyDescent="0.2">
      <c r="A61" s="44">
        <v>1</v>
      </c>
      <c r="B61" s="45" t="s">
        <v>7</v>
      </c>
      <c r="C61" s="46" t="s">
        <v>30</v>
      </c>
      <c r="D61" s="47" t="s">
        <v>154</v>
      </c>
      <c r="E61" s="45" t="s">
        <v>8</v>
      </c>
      <c r="F61" s="98">
        <v>1.9</v>
      </c>
      <c r="G61" s="49">
        <v>0</v>
      </c>
      <c r="H61" s="48">
        <f>F61*(1+G61/100)</f>
        <v>1.9</v>
      </c>
      <c r="I61" s="49"/>
      <c r="J61" s="50">
        <f>H61*I61</f>
        <v>0</v>
      </c>
      <c r="K61" s="51"/>
      <c r="L61" s="52"/>
      <c r="M61" s="51"/>
      <c r="N61" s="52">
        <f>H61*M61</f>
        <v>0</v>
      </c>
    </row>
    <row r="62" spans="1:14" s="4" customFormat="1" hidden="1" outlineLevel="3" x14ac:dyDescent="0.2">
      <c r="A62" s="5"/>
      <c r="B62" s="6"/>
      <c r="C62" s="6"/>
      <c r="D62" s="7" t="s">
        <v>135</v>
      </c>
      <c r="E62" s="6"/>
      <c r="F62" s="99">
        <v>1.9</v>
      </c>
      <c r="G62" s="8"/>
      <c r="H62" s="9"/>
      <c r="I62" s="8"/>
      <c r="J62" s="10"/>
      <c r="K62" s="11"/>
      <c r="L62" s="8"/>
      <c r="M62" s="8"/>
      <c r="N62" s="8"/>
    </row>
    <row r="63" spans="1:14" outlineLevel="2" collapsed="1" x14ac:dyDescent="0.2">
      <c r="A63" s="44">
        <v>2</v>
      </c>
      <c r="B63" s="45" t="s">
        <v>7</v>
      </c>
      <c r="C63" s="46" t="s">
        <v>31</v>
      </c>
      <c r="D63" s="47" t="s">
        <v>149</v>
      </c>
      <c r="E63" s="45" t="s">
        <v>8</v>
      </c>
      <c r="F63" s="98">
        <v>1.9</v>
      </c>
      <c r="G63" s="49">
        <v>0</v>
      </c>
      <c r="H63" s="48">
        <f>F63*(1+G63/100)</f>
        <v>1.9</v>
      </c>
      <c r="I63" s="49"/>
      <c r="J63" s="50">
        <f>H63*I63</f>
        <v>0</v>
      </c>
      <c r="K63" s="51"/>
      <c r="L63" s="52"/>
      <c r="M63" s="51"/>
      <c r="N63" s="52">
        <f>H63*M63</f>
        <v>0</v>
      </c>
    </row>
    <row r="64" spans="1:14" s="4" customFormat="1" hidden="1" outlineLevel="3" x14ac:dyDescent="0.2">
      <c r="A64" s="5"/>
      <c r="B64" s="6"/>
      <c r="C64" s="6"/>
      <c r="D64" s="7" t="s">
        <v>135</v>
      </c>
      <c r="E64" s="6"/>
      <c r="F64" s="99">
        <v>1.9</v>
      </c>
      <c r="G64" s="8"/>
      <c r="H64" s="9"/>
      <c r="I64" s="8"/>
      <c r="J64" s="10"/>
      <c r="K64" s="11"/>
      <c r="L64" s="8"/>
      <c r="M64" s="8"/>
      <c r="N64" s="8"/>
    </row>
    <row r="65" spans="1:14" outlineLevel="2" collapsed="1" x14ac:dyDescent="0.2">
      <c r="A65" s="44">
        <v>3</v>
      </c>
      <c r="B65" s="45" t="s">
        <v>7</v>
      </c>
      <c r="C65" s="46" t="s">
        <v>30</v>
      </c>
      <c r="D65" s="47" t="s">
        <v>125</v>
      </c>
      <c r="E65" s="45" t="s">
        <v>8</v>
      </c>
      <c r="F65" s="98">
        <v>1.9</v>
      </c>
      <c r="G65" s="49"/>
      <c r="H65" s="48">
        <f>F65*(1+G65/100)</f>
        <v>1.9</v>
      </c>
      <c r="I65" s="49"/>
      <c r="J65" s="50">
        <f>H65*I65</f>
        <v>0</v>
      </c>
      <c r="K65" s="51"/>
      <c r="L65" s="52"/>
      <c r="M65" s="51"/>
      <c r="N65" s="52">
        <f>H65*M65</f>
        <v>0</v>
      </c>
    </row>
    <row r="66" spans="1:14" s="4" customFormat="1" hidden="1" outlineLevel="3" x14ac:dyDescent="0.2">
      <c r="A66" s="5"/>
      <c r="B66" s="6"/>
      <c r="C66" s="6"/>
      <c r="D66" s="7" t="s">
        <v>135</v>
      </c>
      <c r="E66" s="6"/>
      <c r="F66" s="99">
        <v>1.9</v>
      </c>
      <c r="G66" s="8"/>
      <c r="H66" s="9"/>
      <c r="I66" s="8"/>
      <c r="J66" s="10"/>
      <c r="K66" s="11"/>
      <c r="L66" s="8"/>
      <c r="M66" s="8"/>
      <c r="N66" s="8"/>
    </row>
    <row r="67" spans="1:14" outlineLevel="2" collapsed="1" x14ac:dyDescent="0.2">
      <c r="A67" s="44">
        <v>4</v>
      </c>
      <c r="B67" s="45" t="s">
        <v>7</v>
      </c>
      <c r="C67" s="46" t="s">
        <v>33</v>
      </c>
      <c r="D67" s="47" t="s">
        <v>188</v>
      </c>
      <c r="E67" s="45" t="s">
        <v>8</v>
      </c>
      <c r="F67" s="98">
        <v>1.9</v>
      </c>
      <c r="G67" s="49"/>
      <c r="H67" s="48">
        <f>F67*(1+G67/100)</f>
        <v>1.9</v>
      </c>
      <c r="I67" s="49"/>
      <c r="J67" s="50">
        <f>H67*I67</f>
        <v>0</v>
      </c>
      <c r="K67" s="51"/>
      <c r="L67" s="52"/>
      <c r="M67" s="51"/>
      <c r="N67" s="52">
        <f>H67*M67</f>
        <v>0</v>
      </c>
    </row>
    <row r="68" spans="1:14" s="4" customFormat="1" hidden="1" outlineLevel="3" x14ac:dyDescent="0.2">
      <c r="A68" s="5"/>
      <c r="B68" s="6"/>
      <c r="C68" s="6"/>
      <c r="D68" s="7" t="s">
        <v>110</v>
      </c>
      <c r="E68" s="6"/>
      <c r="F68" s="99">
        <v>1.9</v>
      </c>
      <c r="G68" s="8"/>
      <c r="H68" s="9"/>
      <c r="I68" s="8"/>
      <c r="J68" s="10"/>
      <c r="K68" s="11"/>
      <c r="L68" s="8"/>
      <c r="M68" s="8"/>
      <c r="N68" s="8"/>
    </row>
    <row r="69" spans="1:14" outlineLevel="2" collapsed="1" x14ac:dyDescent="0.2">
      <c r="A69" s="44">
        <v>5</v>
      </c>
      <c r="B69" s="45" t="s">
        <v>1</v>
      </c>
      <c r="C69" s="46" t="s">
        <v>85</v>
      </c>
      <c r="D69" s="47" t="s">
        <v>171</v>
      </c>
      <c r="E69" s="45" t="s">
        <v>8</v>
      </c>
      <c r="F69" s="98">
        <v>2.09</v>
      </c>
      <c r="G69" s="49"/>
      <c r="H69" s="48">
        <f>F69*(1+G69/100)</f>
        <v>2.09</v>
      </c>
      <c r="I69" s="49"/>
      <c r="J69" s="50">
        <f>H69*I69</f>
        <v>0</v>
      </c>
      <c r="K69" s="51"/>
      <c r="L69" s="52"/>
      <c r="M69" s="51"/>
      <c r="N69" s="52">
        <f>H69*M69</f>
        <v>0</v>
      </c>
    </row>
    <row r="70" spans="1:14" s="4" customFormat="1" hidden="1" outlineLevel="3" x14ac:dyDescent="0.2">
      <c r="A70" s="5"/>
      <c r="B70" s="6"/>
      <c r="C70" s="6"/>
      <c r="D70" s="7" t="s">
        <v>115</v>
      </c>
      <c r="E70" s="6"/>
      <c r="F70" s="99">
        <v>2.09</v>
      </c>
      <c r="G70" s="8"/>
      <c r="H70" s="9"/>
      <c r="I70" s="8"/>
      <c r="J70" s="10"/>
      <c r="K70" s="11"/>
      <c r="L70" s="8"/>
      <c r="M70" s="8"/>
      <c r="N70" s="8"/>
    </row>
    <row r="71" spans="1:14" outlineLevel="2" collapsed="1" x14ac:dyDescent="0.2">
      <c r="A71" s="44">
        <v>6</v>
      </c>
      <c r="B71" s="45" t="s">
        <v>7</v>
      </c>
      <c r="C71" s="46" t="s">
        <v>34</v>
      </c>
      <c r="D71" s="47" t="s">
        <v>156</v>
      </c>
      <c r="E71" s="45" t="s">
        <v>8</v>
      </c>
      <c r="F71" s="98">
        <v>1.9</v>
      </c>
      <c r="G71" s="49"/>
      <c r="H71" s="48">
        <f>F71*(1+G71/100)</f>
        <v>1.9</v>
      </c>
      <c r="I71" s="49"/>
      <c r="J71" s="50">
        <f>H71*I71</f>
        <v>0</v>
      </c>
      <c r="K71" s="51"/>
      <c r="L71" s="52"/>
      <c r="M71" s="51"/>
      <c r="N71" s="52">
        <f>H71*M71</f>
        <v>0</v>
      </c>
    </row>
    <row r="72" spans="1:14" s="4" customFormat="1" hidden="1" outlineLevel="3" x14ac:dyDescent="0.2">
      <c r="A72" s="5"/>
      <c r="B72" s="6"/>
      <c r="C72" s="6"/>
      <c r="D72" s="7" t="s">
        <v>110</v>
      </c>
      <c r="E72" s="6"/>
      <c r="F72" s="99">
        <v>1.9</v>
      </c>
      <c r="G72" s="8"/>
      <c r="H72" s="9"/>
      <c r="I72" s="8"/>
      <c r="J72" s="10"/>
      <c r="K72" s="11"/>
      <c r="L72" s="8"/>
      <c r="M72" s="8"/>
      <c r="N72" s="8"/>
    </row>
    <row r="73" spans="1:14" outlineLevel="2" collapsed="1" x14ac:dyDescent="0.2">
      <c r="A73" s="44">
        <v>7</v>
      </c>
      <c r="B73" s="45" t="s">
        <v>7</v>
      </c>
      <c r="C73" s="46" t="s">
        <v>35</v>
      </c>
      <c r="D73" s="47" t="s">
        <v>141</v>
      </c>
      <c r="E73" s="45" t="s">
        <v>2</v>
      </c>
      <c r="F73" s="98">
        <v>5.9</v>
      </c>
      <c r="G73" s="49"/>
      <c r="H73" s="48">
        <f>F73*(1+G73/100)</f>
        <v>5.9</v>
      </c>
      <c r="I73" s="49"/>
      <c r="J73" s="50">
        <f>H73*I73</f>
        <v>0</v>
      </c>
      <c r="K73" s="51"/>
      <c r="L73" s="52"/>
      <c r="M73" s="51"/>
      <c r="N73" s="52">
        <f>H73*M73</f>
        <v>0</v>
      </c>
    </row>
    <row r="74" spans="1:14" s="4" customFormat="1" hidden="1" outlineLevel="3" x14ac:dyDescent="0.2">
      <c r="A74" s="5"/>
      <c r="B74" s="6"/>
      <c r="C74" s="6"/>
      <c r="D74" s="7" t="s">
        <v>111</v>
      </c>
      <c r="E74" s="6"/>
      <c r="F74" s="99">
        <v>5.9</v>
      </c>
      <c r="G74" s="8"/>
      <c r="H74" s="9"/>
      <c r="I74" s="8"/>
      <c r="J74" s="10"/>
      <c r="K74" s="11"/>
      <c r="L74" s="8"/>
      <c r="M74" s="8"/>
      <c r="N74" s="8"/>
    </row>
    <row r="75" spans="1:14" outlineLevel="2" collapsed="1" x14ac:dyDescent="0.2">
      <c r="A75" s="44">
        <v>8</v>
      </c>
      <c r="B75" s="45" t="s">
        <v>7</v>
      </c>
      <c r="C75" s="46" t="s">
        <v>32</v>
      </c>
      <c r="D75" s="47" t="s">
        <v>177</v>
      </c>
      <c r="E75" s="45" t="s">
        <v>2</v>
      </c>
      <c r="F75" s="98">
        <v>1.85</v>
      </c>
      <c r="G75" s="49"/>
      <c r="H75" s="48">
        <f>F75*(1+G75/100)</f>
        <v>1.85</v>
      </c>
      <c r="I75" s="49"/>
      <c r="J75" s="50">
        <f>H75*I75</f>
        <v>0</v>
      </c>
      <c r="K75" s="51"/>
      <c r="L75" s="52"/>
      <c r="M75" s="51"/>
      <c r="N75" s="52">
        <f>H75*M75</f>
        <v>0</v>
      </c>
    </row>
    <row r="76" spans="1:14" s="4" customFormat="1" hidden="1" outlineLevel="3" x14ac:dyDescent="0.2">
      <c r="A76" s="5"/>
      <c r="B76" s="6"/>
      <c r="C76" s="6"/>
      <c r="D76" s="7" t="s">
        <v>112</v>
      </c>
      <c r="E76" s="6"/>
      <c r="F76" s="99">
        <v>1.85</v>
      </c>
      <c r="G76" s="8"/>
      <c r="H76" s="9"/>
      <c r="I76" s="8"/>
      <c r="J76" s="10"/>
      <c r="K76" s="11"/>
      <c r="L76" s="8"/>
      <c r="M76" s="8"/>
      <c r="N76" s="8"/>
    </row>
    <row r="77" spans="1:14" outlineLevel="2" collapsed="1" x14ac:dyDescent="0.2">
      <c r="A77" s="44">
        <v>9</v>
      </c>
      <c r="B77" s="45" t="s">
        <v>1</v>
      </c>
      <c r="C77" s="46" t="s">
        <v>20</v>
      </c>
      <c r="D77" s="47" t="s">
        <v>144</v>
      </c>
      <c r="E77" s="45" t="s">
        <v>2</v>
      </c>
      <c r="F77" s="98">
        <v>2</v>
      </c>
      <c r="G77" s="49"/>
      <c r="H77" s="48">
        <f>F77*(1+G77/100)</f>
        <v>2</v>
      </c>
      <c r="I77" s="49"/>
      <c r="J77" s="50">
        <f>H77*I77</f>
        <v>0</v>
      </c>
      <c r="K77" s="51"/>
      <c r="L77" s="52"/>
      <c r="M77" s="51"/>
      <c r="N77" s="52">
        <f>H77*M77</f>
        <v>0</v>
      </c>
    </row>
    <row r="78" spans="1:14" s="4" customFormat="1" hidden="1" outlineLevel="3" x14ac:dyDescent="0.2">
      <c r="A78" s="5"/>
      <c r="B78" s="6"/>
      <c r="C78" s="6"/>
      <c r="D78" s="7" t="s">
        <v>107</v>
      </c>
      <c r="E78" s="6"/>
      <c r="F78" s="99">
        <v>2</v>
      </c>
      <c r="G78" s="8"/>
      <c r="H78" s="9"/>
      <c r="I78" s="8"/>
      <c r="J78" s="10"/>
      <c r="K78" s="11"/>
      <c r="L78" s="8"/>
      <c r="M78" s="8"/>
      <c r="N78" s="8"/>
    </row>
    <row r="79" spans="1:14" outlineLevel="2" x14ac:dyDescent="0.2">
      <c r="A79" s="44">
        <v>10</v>
      </c>
      <c r="B79" s="45" t="s">
        <v>7</v>
      </c>
      <c r="C79" s="46" t="s">
        <v>66</v>
      </c>
      <c r="D79" s="47" t="s">
        <v>175</v>
      </c>
      <c r="E79" s="45" t="s">
        <v>0</v>
      </c>
      <c r="F79" s="98">
        <v>6.58</v>
      </c>
      <c r="G79" s="49">
        <v>0</v>
      </c>
      <c r="H79" s="48">
        <f>F79*(1+G79/100)</f>
        <v>6.58</v>
      </c>
      <c r="I79" s="49">
        <f>SUM(J61:J77)/100</f>
        <v>0</v>
      </c>
      <c r="J79" s="50">
        <f>H79*I79</f>
        <v>0</v>
      </c>
      <c r="K79" s="51"/>
      <c r="L79" s="52"/>
      <c r="M79" s="51"/>
      <c r="N79" s="52">
        <f>H79*M79</f>
        <v>0</v>
      </c>
    </row>
    <row r="80" spans="1:14" s="60" customFormat="1" ht="12.75" customHeight="1" outlineLevel="2" x14ac:dyDescent="0.2">
      <c r="A80" s="53"/>
      <c r="B80" s="54"/>
      <c r="C80" s="54"/>
      <c r="D80" s="55"/>
      <c r="E80" s="54"/>
      <c r="F80" s="100"/>
      <c r="G80" s="57"/>
      <c r="H80" s="56"/>
      <c r="I80" s="57"/>
      <c r="J80" s="58"/>
      <c r="K80" s="59"/>
      <c r="L80" s="57"/>
      <c r="M80" s="57"/>
      <c r="N80" s="57"/>
    </row>
    <row r="81" spans="1:14" s="43" customFormat="1" ht="16.5" customHeight="1" outlineLevel="1" x14ac:dyDescent="0.2">
      <c r="A81" s="36"/>
      <c r="B81" s="27"/>
      <c r="C81" s="37"/>
      <c r="D81" s="37" t="s">
        <v>93</v>
      </c>
      <c r="E81" s="27"/>
      <c r="F81" s="97"/>
      <c r="G81" s="39"/>
      <c r="H81" s="38"/>
      <c r="I81" s="39"/>
      <c r="J81" s="40">
        <f>SUBTOTAL(9,J82:J101)</f>
        <v>0</v>
      </c>
      <c r="K81" s="41"/>
      <c r="L81" s="42"/>
      <c r="M81" s="39"/>
      <c r="N81" s="42">
        <f>SUBTOTAL(9,N82:N101)</f>
        <v>7.9589999999999994E-2</v>
      </c>
    </row>
    <row r="82" spans="1:14" outlineLevel="2" collapsed="1" x14ac:dyDescent="0.2">
      <c r="A82" s="44">
        <v>1</v>
      </c>
      <c r="B82" s="45" t="s">
        <v>7</v>
      </c>
      <c r="C82" s="46" t="s">
        <v>39</v>
      </c>
      <c r="D82" s="47" t="s">
        <v>153</v>
      </c>
      <c r="E82" s="45" t="s">
        <v>8</v>
      </c>
      <c r="F82" s="98">
        <v>23.15</v>
      </c>
      <c r="G82" s="49">
        <v>0</v>
      </c>
      <c r="H82" s="48">
        <f>F82*(1+G82/100)</f>
        <v>23.15</v>
      </c>
      <c r="I82" s="49"/>
      <c r="J82" s="50">
        <f>H82*I82</f>
        <v>0</v>
      </c>
      <c r="K82" s="51"/>
      <c r="L82" s="52"/>
      <c r="M82" s="51">
        <v>3.0000000000000001E-3</v>
      </c>
      <c r="N82" s="52">
        <f>H82*M82</f>
        <v>6.9449999999999998E-2</v>
      </c>
    </row>
    <row r="83" spans="1:14" s="4" customFormat="1" hidden="1" outlineLevel="3" x14ac:dyDescent="0.2">
      <c r="A83" s="5"/>
      <c r="B83" s="6"/>
      <c r="C83" s="6"/>
      <c r="D83" s="7" t="s">
        <v>102</v>
      </c>
      <c r="E83" s="6"/>
      <c r="F83" s="99">
        <v>23.15</v>
      </c>
      <c r="G83" s="8"/>
      <c r="H83" s="9"/>
      <c r="I83" s="8"/>
      <c r="J83" s="10"/>
      <c r="K83" s="11"/>
      <c r="L83" s="8"/>
      <c r="M83" s="8"/>
      <c r="N83" s="8"/>
    </row>
    <row r="84" spans="1:14" outlineLevel="2" collapsed="1" x14ac:dyDescent="0.2">
      <c r="A84" s="44">
        <v>2</v>
      </c>
      <c r="B84" s="45" t="s">
        <v>7</v>
      </c>
      <c r="C84" s="46" t="s">
        <v>41</v>
      </c>
      <c r="D84" s="47" t="s">
        <v>148</v>
      </c>
      <c r="E84" s="45" t="s">
        <v>2</v>
      </c>
      <c r="F84" s="98">
        <v>33.799999999999997</v>
      </c>
      <c r="G84" s="49">
        <v>0</v>
      </c>
      <c r="H84" s="48">
        <f>F84*(1+G84/100)</f>
        <v>33.799999999999997</v>
      </c>
      <c r="I84" s="49"/>
      <c r="J84" s="50">
        <f>H84*I84</f>
        <v>0</v>
      </c>
      <c r="K84" s="51"/>
      <c r="L84" s="52"/>
      <c r="M84" s="51">
        <v>2.9999999999999997E-4</v>
      </c>
      <c r="N84" s="52">
        <f>H84*M84</f>
        <v>1.0139999999999998E-2</v>
      </c>
    </row>
    <row r="85" spans="1:14" s="4" customFormat="1" hidden="1" outlineLevel="3" x14ac:dyDescent="0.2">
      <c r="A85" s="5"/>
      <c r="B85" s="6"/>
      <c r="C85" s="6"/>
      <c r="D85" s="7" t="s">
        <v>120</v>
      </c>
      <c r="E85" s="6"/>
      <c r="F85" s="99">
        <v>33.799999999999997</v>
      </c>
      <c r="G85" s="8"/>
      <c r="H85" s="9"/>
      <c r="I85" s="8"/>
      <c r="J85" s="10"/>
      <c r="K85" s="11"/>
      <c r="L85" s="8"/>
      <c r="M85" s="8"/>
      <c r="N85" s="8"/>
    </row>
    <row r="86" spans="1:14" outlineLevel="2" collapsed="1" x14ac:dyDescent="0.2">
      <c r="A86" s="44">
        <v>3</v>
      </c>
      <c r="B86" s="45" t="s">
        <v>7</v>
      </c>
      <c r="C86" s="46" t="s">
        <v>37</v>
      </c>
      <c r="D86" s="47" t="s">
        <v>152</v>
      </c>
      <c r="E86" s="45" t="s">
        <v>8</v>
      </c>
      <c r="F86" s="98">
        <v>24.5</v>
      </c>
      <c r="G86" s="49">
        <v>0</v>
      </c>
      <c r="H86" s="48">
        <f>F86*(1+G86/100)</f>
        <v>24.5</v>
      </c>
      <c r="I86" s="49"/>
      <c r="J86" s="50">
        <f>H86*I86</f>
        <v>0</v>
      </c>
      <c r="K86" s="51"/>
      <c r="L86" s="52"/>
      <c r="M86" s="51"/>
      <c r="N86" s="52">
        <f>H86*M86</f>
        <v>0</v>
      </c>
    </row>
    <row r="87" spans="1:14" s="4" customFormat="1" hidden="1" outlineLevel="3" x14ac:dyDescent="0.2">
      <c r="A87" s="5"/>
      <c r="B87" s="6"/>
      <c r="C87" s="6"/>
      <c r="D87" s="7" t="s">
        <v>127</v>
      </c>
      <c r="E87" s="6"/>
      <c r="F87" s="99">
        <v>24.5</v>
      </c>
      <c r="G87" s="8"/>
      <c r="H87" s="9"/>
      <c r="I87" s="8"/>
      <c r="J87" s="10"/>
      <c r="K87" s="11"/>
      <c r="L87" s="8"/>
      <c r="M87" s="8"/>
      <c r="N87" s="8"/>
    </row>
    <row r="88" spans="1:14" ht="22.5" outlineLevel="2" collapsed="1" x14ac:dyDescent="0.2">
      <c r="A88" s="44">
        <v>4</v>
      </c>
      <c r="B88" s="45" t="s">
        <v>7</v>
      </c>
      <c r="C88" s="46" t="s">
        <v>38</v>
      </c>
      <c r="D88" s="47" t="s">
        <v>194</v>
      </c>
      <c r="E88" s="45" t="s">
        <v>8</v>
      </c>
      <c r="F88" s="98">
        <v>24.5</v>
      </c>
      <c r="G88" s="49">
        <v>0</v>
      </c>
      <c r="H88" s="48">
        <f>F88*(1+G88/100)</f>
        <v>24.5</v>
      </c>
      <c r="I88" s="49"/>
      <c r="J88" s="50">
        <f>H88*I88</f>
        <v>0</v>
      </c>
      <c r="K88" s="51"/>
      <c r="L88" s="52"/>
      <c r="M88" s="51"/>
      <c r="N88" s="52">
        <f>H88*M88</f>
        <v>0</v>
      </c>
    </row>
    <row r="89" spans="1:14" s="4" customFormat="1" hidden="1" outlineLevel="3" x14ac:dyDescent="0.2">
      <c r="A89" s="5"/>
      <c r="B89" s="6"/>
      <c r="C89" s="6"/>
      <c r="D89" s="7" t="s">
        <v>127</v>
      </c>
      <c r="E89" s="6"/>
      <c r="F89" s="99">
        <v>24.5</v>
      </c>
      <c r="G89" s="8"/>
      <c r="H89" s="9"/>
      <c r="I89" s="8"/>
      <c r="J89" s="10"/>
      <c r="K89" s="11"/>
      <c r="L89" s="8"/>
      <c r="M89" s="8"/>
      <c r="N89" s="8"/>
    </row>
    <row r="90" spans="1:14" outlineLevel="2" collapsed="1" x14ac:dyDescent="0.2">
      <c r="A90" s="44">
        <v>5</v>
      </c>
      <c r="B90" s="45" t="s">
        <v>7</v>
      </c>
      <c r="C90" s="46" t="s">
        <v>36</v>
      </c>
      <c r="D90" s="47" t="s">
        <v>143</v>
      </c>
      <c r="E90" s="45" t="s">
        <v>8</v>
      </c>
      <c r="F90" s="98">
        <v>21.25</v>
      </c>
      <c r="G90" s="49">
        <v>0</v>
      </c>
      <c r="H90" s="48">
        <f>F90*(1+G90/100)</f>
        <v>21.25</v>
      </c>
      <c r="I90" s="49"/>
      <c r="J90" s="50">
        <f>H90*I90</f>
        <v>0</v>
      </c>
      <c r="K90" s="51"/>
      <c r="L90" s="52"/>
      <c r="M90" s="51"/>
      <c r="N90" s="52">
        <f>H90*M90</f>
        <v>0</v>
      </c>
    </row>
    <row r="91" spans="1:14" s="4" customFormat="1" hidden="1" outlineLevel="3" x14ac:dyDescent="0.2">
      <c r="A91" s="5"/>
      <c r="B91" s="6"/>
      <c r="C91" s="6"/>
      <c r="D91" s="7" t="s">
        <v>108</v>
      </c>
      <c r="E91" s="6"/>
      <c r="F91" s="99">
        <v>21.25</v>
      </c>
      <c r="G91" s="8"/>
      <c r="H91" s="9"/>
      <c r="I91" s="8"/>
      <c r="J91" s="10"/>
      <c r="K91" s="11"/>
      <c r="L91" s="8"/>
      <c r="M91" s="8"/>
      <c r="N91" s="8"/>
    </row>
    <row r="92" spans="1:14" outlineLevel="2" collapsed="1" x14ac:dyDescent="0.2">
      <c r="A92" s="44">
        <v>6</v>
      </c>
      <c r="B92" s="45" t="s">
        <v>7</v>
      </c>
      <c r="C92" s="46" t="s">
        <v>40</v>
      </c>
      <c r="D92" s="47" t="s">
        <v>134</v>
      </c>
      <c r="E92" s="45" t="s">
        <v>2</v>
      </c>
      <c r="F92" s="98">
        <v>21.25</v>
      </c>
      <c r="G92" s="49">
        <v>0</v>
      </c>
      <c r="H92" s="48">
        <f>F92*(1+G92/100)</f>
        <v>21.25</v>
      </c>
      <c r="I92" s="49"/>
      <c r="J92" s="50">
        <f>H92*I92</f>
        <v>0</v>
      </c>
      <c r="K92" s="51"/>
      <c r="L92" s="52"/>
      <c r="M92" s="51"/>
      <c r="N92" s="52">
        <f>H92*M92</f>
        <v>0</v>
      </c>
    </row>
    <row r="93" spans="1:14" s="4" customFormat="1" hidden="1" outlineLevel="3" x14ac:dyDescent="0.2">
      <c r="A93" s="5"/>
      <c r="B93" s="6"/>
      <c r="C93" s="6"/>
      <c r="D93" s="7" t="s">
        <v>108</v>
      </c>
      <c r="E93" s="6"/>
      <c r="F93" s="99">
        <v>21.25</v>
      </c>
      <c r="G93" s="8"/>
      <c r="H93" s="9"/>
      <c r="I93" s="8"/>
      <c r="J93" s="10"/>
      <c r="K93" s="11"/>
      <c r="L93" s="8"/>
      <c r="M93" s="8"/>
      <c r="N93" s="8"/>
    </row>
    <row r="94" spans="1:14" outlineLevel="2" collapsed="1" x14ac:dyDescent="0.2">
      <c r="A94" s="44">
        <v>7</v>
      </c>
      <c r="B94" s="45" t="s">
        <v>1</v>
      </c>
      <c r="C94" s="46" t="s">
        <v>69</v>
      </c>
      <c r="D94" s="47" t="s">
        <v>158</v>
      </c>
      <c r="E94" s="45" t="s">
        <v>8</v>
      </c>
      <c r="F94" s="98">
        <v>21.887499999999999</v>
      </c>
      <c r="G94" s="49">
        <v>0</v>
      </c>
      <c r="H94" s="48">
        <f>F94*(1+G94/100)</f>
        <v>21.887499999999999</v>
      </c>
      <c r="I94" s="49"/>
      <c r="J94" s="50">
        <f>H94*I94</f>
        <v>0</v>
      </c>
      <c r="K94" s="51"/>
      <c r="L94" s="52"/>
      <c r="M94" s="51"/>
      <c r="N94" s="52">
        <f>H94*M94</f>
        <v>0</v>
      </c>
    </row>
    <row r="95" spans="1:14" s="4" customFormat="1" hidden="1" outlineLevel="3" x14ac:dyDescent="0.2">
      <c r="A95" s="5"/>
      <c r="B95" s="6"/>
      <c r="C95" s="6"/>
      <c r="D95" s="7" t="s">
        <v>114</v>
      </c>
      <c r="E95" s="6"/>
      <c r="F95" s="99">
        <v>21.887499999999999</v>
      </c>
      <c r="G95" s="8"/>
      <c r="H95" s="9"/>
      <c r="I95" s="8"/>
      <c r="J95" s="10"/>
      <c r="K95" s="11"/>
      <c r="L95" s="8"/>
      <c r="M95" s="8"/>
      <c r="N95" s="8"/>
    </row>
    <row r="96" spans="1:14" outlineLevel="2" collapsed="1" x14ac:dyDescent="0.2">
      <c r="A96" s="44">
        <v>8</v>
      </c>
      <c r="B96" s="45" t="s">
        <v>7</v>
      </c>
      <c r="C96" s="46" t="s">
        <v>42</v>
      </c>
      <c r="D96" s="47" t="s">
        <v>136</v>
      </c>
      <c r="E96" s="45" t="s">
        <v>2</v>
      </c>
      <c r="F96" s="98">
        <v>30.3</v>
      </c>
      <c r="G96" s="49">
        <v>0</v>
      </c>
      <c r="H96" s="48">
        <f>F96*(1+G96/100)</f>
        <v>30.3</v>
      </c>
      <c r="I96" s="49"/>
      <c r="J96" s="50">
        <f>H96*I96</f>
        <v>0</v>
      </c>
      <c r="K96" s="51"/>
      <c r="L96" s="52"/>
      <c r="M96" s="51"/>
      <c r="N96" s="52">
        <f>H96*M96</f>
        <v>0</v>
      </c>
    </row>
    <row r="97" spans="1:14" s="4" customFormat="1" ht="22.5" hidden="1" outlineLevel="3" x14ac:dyDescent="0.2">
      <c r="A97" s="5"/>
      <c r="B97" s="6"/>
      <c r="C97" s="6"/>
      <c r="D97" s="7" t="s">
        <v>129</v>
      </c>
      <c r="E97" s="6"/>
      <c r="F97" s="99">
        <v>30.3</v>
      </c>
      <c r="G97" s="8"/>
      <c r="H97" s="9"/>
      <c r="I97" s="8"/>
      <c r="J97" s="10"/>
      <c r="K97" s="11"/>
      <c r="L97" s="8"/>
      <c r="M97" s="8"/>
      <c r="N97" s="8"/>
    </row>
    <row r="98" spans="1:14" outlineLevel="2" collapsed="1" x14ac:dyDescent="0.2">
      <c r="A98" s="44">
        <v>9</v>
      </c>
      <c r="B98" s="45" t="s">
        <v>1</v>
      </c>
      <c r="C98" s="46" t="s">
        <v>70</v>
      </c>
      <c r="D98" s="47" t="s">
        <v>167</v>
      </c>
      <c r="E98" s="45" t="s">
        <v>8</v>
      </c>
      <c r="F98" s="98">
        <v>30.906000000000002</v>
      </c>
      <c r="G98" s="49">
        <v>0</v>
      </c>
      <c r="H98" s="48">
        <f>F98*(1+G98/100)</f>
        <v>30.906000000000002</v>
      </c>
      <c r="I98" s="49"/>
      <c r="J98" s="50">
        <f>H98*I98</f>
        <v>0</v>
      </c>
      <c r="K98" s="51"/>
      <c r="L98" s="52"/>
      <c r="M98" s="51"/>
      <c r="N98" s="52">
        <f>H98*M98</f>
        <v>0</v>
      </c>
    </row>
    <row r="99" spans="1:14" s="4" customFormat="1" ht="22.5" hidden="1" outlineLevel="3" x14ac:dyDescent="0.2">
      <c r="A99" s="5"/>
      <c r="B99" s="6"/>
      <c r="C99" s="6"/>
      <c r="D99" s="7" t="s">
        <v>133</v>
      </c>
      <c r="E99" s="6"/>
      <c r="F99" s="99">
        <v>30.906000000000002</v>
      </c>
      <c r="G99" s="8"/>
      <c r="H99" s="9"/>
      <c r="I99" s="8"/>
      <c r="J99" s="10"/>
      <c r="K99" s="11"/>
      <c r="L99" s="8"/>
      <c r="M99" s="8"/>
      <c r="N99" s="8"/>
    </row>
    <row r="100" spans="1:14" outlineLevel="2" x14ac:dyDescent="0.2">
      <c r="A100" s="44">
        <v>10</v>
      </c>
      <c r="B100" s="45" t="s">
        <v>7</v>
      </c>
      <c r="C100" s="46" t="s">
        <v>67</v>
      </c>
      <c r="D100" s="47" t="s">
        <v>169</v>
      </c>
      <c r="E100" s="45" t="s">
        <v>0</v>
      </c>
      <c r="F100" s="98">
        <v>1.2</v>
      </c>
      <c r="G100" s="49">
        <v>0</v>
      </c>
      <c r="H100" s="48">
        <f>F100*(1+G100/100)</f>
        <v>1.2</v>
      </c>
      <c r="I100" s="49">
        <f>SUM(J82:J98)/100</f>
        <v>0</v>
      </c>
      <c r="J100" s="50">
        <f>H100*I100</f>
        <v>0</v>
      </c>
      <c r="K100" s="51"/>
      <c r="L100" s="52"/>
      <c r="M100" s="51"/>
      <c r="N100" s="52">
        <f>H100*M100</f>
        <v>0</v>
      </c>
    </row>
    <row r="101" spans="1:14" s="60" customFormat="1" ht="12.75" customHeight="1" outlineLevel="2" x14ac:dyDescent="0.2">
      <c r="A101" s="53"/>
      <c r="B101" s="54"/>
      <c r="C101" s="54"/>
      <c r="D101" s="55"/>
      <c r="E101" s="54"/>
      <c r="F101" s="100"/>
      <c r="G101" s="57"/>
      <c r="H101" s="56"/>
      <c r="I101" s="57"/>
      <c r="J101" s="58"/>
      <c r="K101" s="59"/>
      <c r="L101" s="57"/>
      <c r="M101" s="57"/>
      <c r="N101" s="57"/>
    </row>
    <row r="102" spans="1:14" s="43" customFormat="1" ht="16.5" customHeight="1" outlineLevel="1" x14ac:dyDescent="0.2">
      <c r="A102" s="36"/>
      <c r="B102" s="27"/>
      <c r="C102" s="37"/>
      <c r="D102" s="37" t="s">
        <v>94</v>
      </c>
      <c r="E102" s="27"/>
      <c r="F102" s="97"/>
      <c r="G102" s="39"/>
      <c r="H102" s="38"/>
      <c r="I102" s="39"/>
      <c r="J102" s="40">
        <f>SUBTOTAL(9,J103:J116)</f>
        <v>0</v>
      </c>
      <c r="K102" s="41"/>
      <c r="L102" s="42"/>
      <c r="M102" s="39"/>
      <c r="N102" s="42">
        <f>SUBTOTAL(9,N103:N116)</f>
        <v>0</v>
      </c>
    </row>
    <row r="103" spans="1:14" outlineLevel="2" collapsed="1" x14ac:dyDescent="0.2">
      <c r="A103" s="44">
        <v>1</v>
      </c>
      <c r="B103" s="45" t="s">
        <v>7</v>
      </c>
      <c r="C103" s="46" t="s">
        <v>43</v>
      </c>
      <c r="D103" s="47" t="s">
        <v>122</v>
      </c>
      <c r="E103" s="45" t="s">
        <v>8</v>
      </c>
      <c r="F103" s="98">
        <v>17.232500000000002</v>
      </c>
      <c r="G103" s="49"/>
      <c r="H103" s="48">
        <f>F103*(1+G103/100)</f>
        <v>17.232500000000002</v>
      </c>
      <c r="I103" s="49"/>
      <c r="J103" s="50">
        <f>H103*I103</f>
        <v>0</v>
      </c>
      <c r="K103" s="51"/>
      <c r="L103" s="52"/>
      <c r="M103" s="51"/>
      <c r="N103" s="52">
        <f>H103*M103</f>
        <v>0</v>
      </c>
    </row>
    <row r="104" spans="1:14" s="4" customFormat="1" ht="22.5" hidden="1" outlineLevel="3" x14ac:dyDescent="0.2">
      <c r="A104" s="5"/>
      <c r="B104" s="6"/>
      <c r="C104" s="6"/>
      <c r="D104" s="7" t="s">
        <v>183</v>
      </c>
      <c r="E104" s="6"/>
      <c r="F104" s="99">
        <v>17.232500000000002</v>
      </c>
      <c r="G104" s="8"/>
      <c r="H104" s="9"/>
      <c r="I104" s="8"/>
      <c r="J104" s="10"/>
      <c r="K104" s="11"/>
      <c r="L104" s="8"/>
      <c r="M104" s="8"/>
      <c r="N104" s="8"/>
    </row>
    <row r="105" spans="1:14" outlineLevel="2" collapsed="1" x14ac:dyDescent="0.2">
      <c r="A105" s="44">
        <v>2</v>
      </c>
      <c r="B105" s="45" t="s">
        <v>7</v>
      </c>
      <c r="C105" s="46" t="s">
        <v>44</v>
      </c>
      <c r="D105" s="47" t="s">
        <v>157</v>
      </c>
      <c r="E105" s="45" t="s">
        <v>8</v>
      </c>
      <c r="F105" s="98">
        <v>13.077499999999999</v>
      </c>
      <c r="G105" s="49">
        <v>0</v>
      </c>
      <c r="H105" s="48">
        <f>F105*(1+G105/100)</f>
        <v>13.077499999999999</v>
      </c>
      <c r="I105" s="49"/>
      <c r="J105" s="50">
        <f>H105*I105</f>
        <v>0</v>
      </c>
      <c r="K105" s="51"/>
      <c r="L105" s="52"/>
      <c r="M105" s="51"/>
      <c r="N105" s="52">
        <f>H105*M105</f>
        <v>0</v>
      </c>
    </row>
    <row r="106" spans="1:14" s="4" customFormat="1" hidden="1" outlineLevel="3" x14ac:dyDescent="0.2">
      <c r="A106" s="5"/>
      <c r="B106" s="6"/>
      <c r="C106" s="6"/>
      <c r="D106" s="7" t="s">
        <v>121</v>
      </c>
      <c r="E106" s="6"/>
      <c r="F106" s="99">
        <v>13.077499999999999</v>
      </c>
      <c r="G106" s="8"/>
      <c r="H106" s="9"/>
      <c r="I106" s="8"/>
      <c r="J106" s="10"/>
      <c r="K106" s="11"/>
      <c r="L106" s="8"/>
      <c r="M106" s="8"/>
      <c r="N106" s="8"/>
    </row>
    <row r="107" spans="1:14" ht="22.5" outlineLevel="2" collapsed="1" x14ac:dyDescent="0.2">
      <c r="A107" s="44">
        <v>3</v>
      </c>
      <c r="B107" s="45" t="s">
        <v>7</v>
      </c>
      <c r="C107" s="46" t="s">
        <v>45</v>
      </c>
      <c r="D107" s="47" t="s">
        <v>193</v>
      </c>
      <c r="E107" s="45" t="s">
        <v>8</v>
      </c>
      <c r="F107" s="98">
        <v>17.232500000000002</v>
      </c>
      <c r="G107" s="49"/>
      <c r="H107" s="48">
        <f>F107*(1+G107/100)</f>
        <v>17.232500000000002</v>
      </c>
      <c r="I107" s="49"/>
      <c r="J107" s="50">
        <f>H107*I107</f>
        <v>0</v>
      </c>
      <c r="K107" s="51"/>
      <c r="L107" s="52"/>
      <c r="M107" s="51"/>
      <c r="N107" s="52">
        <f>H107*M107</f>
        <v>0</v>
      </c>
    </row>
    <row r="108" spans="1:14" s="4" customFormat="1" ht="22.5" hidden="1" outlineLevel="3" x14ac:dyDescent="0.2">
      <c r="A108" s="5"/>
      <c r="B108" s="6"/>
      <c r="C108" s="6"/>
      <c r="D108" s="7" t="s">
        <v>183</v>
      </c>
      <c r="E108" s="6"/>
      <c r="F108" s="99">
        <v>17.232500000000002</v>
      </c>
      <c r="G108" s="8"/>
      <c r="H108" s="9"/>
      <c r="I108" s="8"/>
      <c r="J108" s="10"/>
      <c r="K108" s="11"/>
      <c r="L108" s="8"/>
      <c r="M108" s="8"/>
      <c r="N108" s="8"/>
    </row>
    <row r="109" spans="1:14" outlineLevel="2" collapsed="1" x14ac:dyDescent="0.2">
      <c r="A109" s="44">
        <v>4</v>
      </c>
      <c r="B109" s="45" t="s">
        <v>1</v>
      </c>
      <c r="C109" s="46" t="s">
        <v>86</v>
      </c>
      <c r="D109" s="47" t="s">
        <v>126</v>
      </c>
      <c r="E109" s="45" t="s">
        <v>8</v>
      </c>
      <c r="F109" s="98">
        <v>18.955750000000005</v>
      </c>
      <c r="G109" s="49"/>
      <c r="H109" s="48">
        <f>F109*(1+G109/100)</f>
        <v>18.955750000000005</v>
      </c>
      <c r="I109" s="49"/>
      <c r="J109" s="50">
        <f>H109*I109</f>
        <v>0</v>
      </c>
      <c r="K109" s="51"/>
      <c r="L109" s="52"/>
      <c r="M109" s="51"/>
      <c r="N109" s="52">
        <f>H109*M109</f>
        <v>0</v>
      </c>
    </row>
    <row r="110" spans="1:14" s="4" customFormat="1" ht="22.5" hidden="1" outlineLevel="3" x14ac:dyDescent="0.2">
      <c r="A110" s="5"/>
      <c r="B110" s="6"/>
      <c r="C110" s="6"/>
      <c r="D110" s="7" t="s">
        <v>191</v>
      </c>
      <c r="E110" s="6"/>
      <c r="F110" s="99">
        <v>18.955750000000005</v>
      </c>
      <c r="G110" s="8"/>
      <c r="H110" s="9"/>
      <c r="I110" s="8"/>
      <c r="J110" s="10"/>
      <c r="K110" s="11"/>
      <c r="L110" s="8"/>
      <c r="M110" s="8"/>
      <c r="N110" s="8"/>
    </row>
    <row r="111" spans="1:14" outlineLevel="2" collapsed="1" x14ac:dyDescent="0.2">
      <c r="A111" s="44">
        <v>5</v>
      </c>
      <c r="B111" s="45" t="s">
        <v>7</v>
      </c>
      <c r="C111" s="46" t="s">
        <v>46</v>
      </c>
      <c r="D111" s="47" t="s">
        <v>123</v>
      </c>
      <c r="E111" s="45" t="s">
        <v>2</v>
      </c>
      <c r="F111" s="98">
        <v>15.05</v>
      </c>
      <c r="G111" s="49"/>
      <c r="H111" s="48">
        <f>F111*(1+G111/100)</f>
        <v>15.05</v>
      </c>
      <c r="I111" s="49"/>
      <c r="J111" s="50">
        <f>H111*I111</f>
        <v>0</v>
      </c>
      <c r="K111" s="51"/>
      <c r="L111" s="52"/>
      <c r="M111" s="51"/>
      <c r="N111" s="52">
        <f>H111*M111</f>
        <v>0</v>
      </c>
    </row>
    <row r="112" spans="1:14" s="4" customFormat="1" hidden="1" outlineLevel="3" x14ac:dyDescent="0.2">
      <c r="A112" s="5"/>
      <c r="B112" s="6"/>
      <c r="C112" s="6"/>
      <c r="D112" s="7" t="s">
        <v>106</v>
      </c>
      <c r="E112" s="6"/>
      <c r="F112" s="99">
        <v>15.05</v>
      </c>
      <c r="G112" s="8"/>
      <c r="H112" s="9"/>
      <c r="I112" s="8"/>
      <c r="J112" s="10"/>
      <c r="K112" s="11"/>
      <c r="L112" s="8"/>
      <c r="M112" s="8"/>
      <c r="N112" s="8"/>
    </row>
    <row r="113" spans="1:14" outlineLevel="2" collapsed="1" x14ac:dyDescent="0.2">
      <c r="A113" s="44">
        <v>6</v>
      </c>
      <c r="B113" s="45" t="s">
        <v>7</v>
      </c>
      <c r="C113" s="46" t="s">
        <v>47</v>
      </c>
      <c r="D113" s="47" t="s">
        <v>155</v>
      </c>
      <c r="E113" s="45" t="s">
        <v>2</v>
      </c>
      <c r="F113" s="98">
        <v>16.149999999999999</v>
      </c>
      <c r="G113" s="49"/>
      <c r="H113" s="48">
        <f>F113*(1+G113/100)</f>
        <v>16.149999999999999</v>
      </c>
      <c r="I113" s="49"/>
      <c r="J113" s="50">
        <f>H113*I113</f>
        <v>0</v>
      </c>
      <c r="K113" s="51"/>
      <c r="L113" s="52"/>
      <c r="M113" s="51"/>
      <c r="N113" s="52">
        <f>H113*M113</f>
        <v>0</v>
      </c>
    </row>
    <row r="114" spans="1:14" s="4" customFormat="1" hidden="1" outlineLevel="3" x14ac:dyDescent="0.2">
      <c r="A114" s="5"/>
      <c r="B114" s="6"/>
      <c r="C114" s="6"/>
      <c r="D114" s="7" t="s">
        <v>150</v>
      </c>
      <c r="E114" s="6"/>
      <c r="F114" s="99">
        <v>16.149999999999999</v>
      </c>
      <c r="G114" s="8"/>
      <c r="H114" s="9"/>
      <c r="I114" s="8"/>
      <c r="J114" s="10"/>
      <c r="K114" s="11"/>
      <c r="L114" s="8"/>
      <c r="M114" s="8"/>
      <c r="N114" s="8"/>
    </row>
    <row r="115" spans="1:14" outlineLevel="2" x14ac:dyDescent="0.2">
      <c r="A115" s="44">
        <v>7</v>
      </c>
      <c r="B115" s="45" t="s">
        <v>7</v>
      </c>
      <c r="C115" s="46" t="s">
        <v>68</v>
      </c>
      <c r="D115" s="47" t="s">
        <v>174</v>
      </c>
      <c r="E115" s="45" t="s">
        <v>0</v>
      </c>
      <c r="F115" s="98">
        <v>3.37</v>
      </c>
      <c r="G115" s="49">
        <v>0</v>
      </c>
      <c r="H115" s="48">
        <f>F115*(1+G115/100)</f>
        <v>3.37</v>
      </c>
      <c r="I115" s="49">
        <f>SUM(J103:J113)/100</f>
        <v>0</v>
      </c>
      <c r="J115" s="50">
        <f>H115*I115</f>
        <v>0</v>
      </c>
      <c r="K115" s="51"/>
      <c r="L115" s="52"/>
      <c r="M115" s="51"/>
      <c r="N115" s="52">
        <f>H115*M115</f>
        <v>0</v>
      </c>
    </row>
    <row r="116" spans="1:14" s="60" customFormat="1" ht="12.75" customHeight="1" outlineLevel="2" x14ac:dyDescent="0.2">
      <c r="A116" s="53"/>
      <c r="B116" s="54"/>
      <c r="C116" s="54"/>
      <c r="D116" s="55"/>
      <c r="E116" s="54"/>
      <c r="F116" s="100"/>
      <c r="G116" s="57"/>
      <c r="H116" s="56"/>
      <c r="I116" s="57"/>
      <c r="J116" s="58"/>
      <c r="K116" s="59"/>
      <c r="L116" s="57"/>
      <c r="M116" s="57"/>
      <c r="N116" s="57"/>
    </row>
    <row r="117" spans="1:14" s="43" customFormat="1" ht="16.5" customHeight="1" outlineLevel="1" x14ac:dyDescent="0.2">
      <c r="A117" s="36"/>
      <c r="B117" s="27"/>
      <c r="C117" s="37"/>
      <c r="D117" s="37" t="s">
        <v>90</v>
      </c>
      <c r="E117" s="27"/>
      <c r="F117" s="97"/>
      <c r="G117" s="39"/>
      <c r="H117" s="38"/>
      <c r="I117" s="39"/>
      <c r="J117" s="40">
        <f>SUBTOTAL(9,J118:J122)</f>
        <v>0</v>
      </c>
      <c r="K117" s="41"/>
      <c r="L117" s="42"/>
      <c r="M117" s="39"/>
      <c r="N117" s="42">
        <f>SUBTOTAL(9,N118:N122)</f>
        <v>0</v>
      </c>
    </row>
    <row r="118" spans="1:14" outlineLevel="2" collapsed="1" x14ac:dyDescent="0.2">
      <c r="A118" s="44">
        <v>1</v>
      </c>
      <c r="B118" s="45" t="s">
        <v>7</v>
      </c>
      <c r="C118" s="46" t="s">
        <v>48</v>
      </c>
      <c r="D118" s="47" t="s">
        <v>162</v>
      </c>
      <c r="E118" s="45" t="s">
        <v>8</v>
      </c>
      <c r="F118" s="98">
        <v>4.74</v>
      </c>
      <c r="G118" s="49">
        <v>0</v>
      </c>
      <c r="H118" s="48">
        <f>F118*(1+G118/100)</f>
        <v>4.74</v>
      </c>
      <c r="I118" s="49"/>
      <c r="J118" s="50">
        <f>H118*I118</f>
        <v>0</v>
      </c>
      <c r="K118" s="51"/>
      <c r="L118" s="52"/>
      <c r="M118" s="51"/>
      <c r="N118" s="52">
        <f>H118*M118</f>
        <v>0</v>
      </c>
    </row>
    <row r="119" spans="1:14" s="4" customFormat="1" hidden="1" outlineLevel="3" x14ac:dyDescent="0.2">
      <c r="A119" s="5"/>
      <c r="B119" s="6"/>
      <c r="C119" s="6"/>
      <c r="D119" s="7" t="s">
        <v>119</v>
      </c>
      <c r="E119" s="6"/>
      <c r="F119" s="99">
        <v>4.74</v>
      </c>
      <c r="G119" s="8"/>
      <c r="H119" s="9"/>
      <c r="I119" s="8"/>
      <c r="J119" s="10"/>
      <c r="K119" s="11"/>
      <c r="L119" s="8"/>
      <c r="M119" s="8"/>
      <c r="N119" s="8"/>
    </row>
    <row r="120" spans="1:14" outlineLevel="2" collapsed="1" x14ac:dyDescent="0.2">
      <c r="A120" s="44">
        <v>2</v>
      </c>
      <c r="B120" s="45" t="s">
        <v>7</v>
      </c>
      <c r="C120" s="46" t="s">
        <v>49</v>
      </c>
      <c r="D120" s="47" t="s">
        <v>168</v>
      </c>
      <c r="E120" s="45" t="s">
        <v>8</v>
      </c>
      <c r="F120" s="98">
        <v>4.74</v>
      </c>
      <c r="G120" s="49">
        <v>0</v>
      </c>
      <c r="H120" s="48">
        <f>F120*(1+G120/100)</f>
        <v>4.74</v>
      </c>
      <c r="I120" s="49"/>
      <c r="J120" s="50">
        <f>H120*I120</f>
        <v>0</v>
      </c>
      <c r="K120" s="51"/>
      <c r="L120" s="52"/>
      <c r="M120" s="51"/>
      <c r="N120" s="52">
        <f>H120*M120</f>
        <v>0</v>
      </c>
    </row>
    <row r="121" spans="1:14" s="4" customFormat="1" hidden="1" outlineLevel="3" x14ac:dyDescent="0.2">
      <c r="A121" s="5"/>
      <c r="B121" s="6"/>
      <c r="C121" s="6"/>
      <c r="D121" s="7" t="s">
        <v>119</v>
      </c>
      <c r="E121" s="6"/>
      <c r="F121" s="99">
        <v>4.74</v>
      </c>
      <c r="G121" s="8"/>
      <c r="H121" s="9"/>
      <c r="I121" s="8"/>
      <c r="J121" s="10"/>
      <c r="K121" s="11"/>
      <c r="L121" s="8"/>
      <c r="M121" s="8"/>
      <c r="N121" s="8"/>
    </row>
    <row r="122" spans="1:14" s="60" customFormat="1" ht="12.75" customHeight="1" outlineLevel="2" x14ac:dyDescent="0.2">
      <c r="A122" s="53"/>
      <c r="B122" s="54"/>
      <c r="C122" s="54"/>
      <c r="D122" s="55"/>
      <c r="E122" s="54"/>
      <c r="F122" s="100"/>
      <c r="G122" s="57"/>
      <c r="H122" s="56"/>
      <c r="I122" s="57"/>
      <c r="J122" s="58"/>
      <c r="K122" s="59"/>
      <c r="L122" s="57"/>
      <c r="M122" s="57"/>
      <c r="N122" s="57"/>
    </row>
    <row r="123" spans="1:14" s="43" customFormat="1" ht="16.5" customHeight="1" outlineLevel="1" x14ac:dyDescent="0.2">
      <c r="A123" s="36"/>
      <c r="B123" s="27"/>
      <c r="C123" s="37"/>
      <c r="D123" s="37" t="s">
        <v>82</v>
      </c>
      <c r="E123" s="27"/>
      <c r="F123" s="97"/>
      <c r="G123" s="39"/>
      <c r="H123" s="38"/>
      <c r="I123" s="39"/>
      <c r="J123" s="40">
        <f>SUBTOTAL(9,J124:J130)</f>
        <v>0</v>
      </c>
      <c r="K123" s="41"/>
      <c r="L123" s="42"/>
      <c r="M123" s="39"/>
      <c r="N123" s="42">
        <f>SUBTOTAL(9,N124:N130)</f>
        <v>0</v>
      </c>
    </row>
    <row r="124" spans="1:14" ht="22.5" outlineLevel="2" collapsed="1" x14ac:dyDescent="0.2">
      <c r="A124" s="44">
        <v>1</v>
      </c>
      <c r="B124" s="45" t="s">
        <v>7</v>
      </c>
      <c r="C124" s="46" t="s">
        <v>50</v>
      </c>
      <c r="D124" s="47" t="s">
        <v>139</v>
      </c>
      <c r="E124" s="45" t="s">
        <v>8</v>
      </c>
      <c r="F124" s="98">
        <v>111.65</v>
      </c>
      <c r="G124" s="49"/>
      <c r="H124" s="48">
        <f>F124*(1+G124/100)</f>
        <v>111.65</v>
      </c>
      <c r="I124" s="49"/>
      <c r="J124" s="50">
        <f>H124*I124</f>
        <v>0</v>
      </c>
      <c r="K124" s="51"/>
      <c r="L124" s="52"/>
      <c r="M124" s="51"/>
      <c r="N124" s="52">
        <f>H124*M124</f>
        <v>0</v>
      </c>
    </row>
    <row r="125" spans="1:14" s="4" customFormat="1" ht="22.5" hidden="1" outlineLevel="3" x14ac:dyDescent="0.2">
      <c r="A125" s="5"/>
      <c r="B125" s="6"/>
      <c r="C125" s="6"/>
      <c r="D125" s="7" t="s">
        <v>130</v>
      </c>
      <c r="E125" s="6"/>
      <c r="F125" s="99">
        <v>99.65</v>
      </c>
      <c r="G125" s="8"/>
      <c r="H125" s="9"/>
      <c r="I125" s="8"/>
      <c r="J125" s="10"/>
      <c r="K125" s="11"/>
      <c r="L125" s="8"/>
      <c r="M125" s="8"/>
      <c r="N125" s="8"/>
    </row>
    <row r="126" spans="1:14" s="4" customFormat="1" ht="22.5" hidden="1" outlineLevel="3" x14ac:dyDescent="0.2">
      <c r="A126" s="5"/>
      <c r="B126" s="6"/>
      <c r="C126" s="6"/>
      <c r="D126" s="7" t="s">
        <v>165</v>
      </c>
      <c r="E126" s="6"/>
      <c r="F126" s="99">
        <v>12</v>
      </c>
      <c r="G126" s="8"/>
      <c r="H126" s="9"/>
      <c r="I126" s="8"/>
      <c r="J126" s="10"/>
      <c r="K126" s="11"/>
      <c r="L126" s="8"/>
      <c r="M126" s="8"/>
      <c r="N126" s="8"/>
    </row>
    <row r="127" spans="1:14" ht="22.5" outlineLevel="2" collapsed="1" x14ac:dyDescent="0.2">
      <c r="A127" s="44">
        <v>2</v>
      </c>
      <c r="B127" s="45" t="s">
        <v>7</v>
      </c>
      <c r="C127" s="46" t="s">
        <v>51</v>
      </c>
      <c r="D127" s="47" t="s">
        <v>190</v>
      </c>
      <c r="E127" s="45" t="s">
        <v>8</v>
      </c>
      <c r="F127" s="98">
        <v>111.65</v>
      </c>
      <c r="G127" s="49"/>
      <c r="H127" s="48">
        <f>F127*(1+G127/100)</f>
        <v>111.65</v>
      </c>
      <c r="I127" s="49"/>
      <c r="J127" s="50">
        <f>H127*I127</f>
        <v>0</v>
      </c>
      <c r="K127" s="51"/>
      <c r="L127" s="52"/>
      <c r="M127" s="51"/>
      <c r="N127" s="52">
        <f>H127*M127</f>
        <v>0</v>
      </c>
    </row>
    <row r="128" spans="1:14" s="4" customFormat="1" ht="22.5" hidden="1" outlineLevel="3" x14ac:dyDescent="0.2">
      <c r="A128" s="5"/>
      <c r="B128" s="6"/>
      <c r="C128" s="6"/>
      <c r="D128" s="7" t="s">
        <v>130</v>
      </c>
      <c r="E128" s="6"/>
      <c r="F128" s="99">
        <v>99.65</v>
      </c>
      <c r="G128" s="8"/>
      <c r="H128" s="9"/>
      <c r="I128" s="8"/>
      <c r="J128" s="10"/>
      <c r="K128" s="11"/>
      <c r="L128" s="8"/>
      <c r="M128" s="8"/>
      <c r="N128" s="8"/>
    </row>
    <row r="129" spans="1:14" s="4" customFormat="1" ht="22.5" hidden="1" outlineLevel="3" x14ac:dyDescent="0.2">
      <c r="A129" s="5"/>
      <c r="B129" s="6"/>
      <c r="C129" s="6"/>
      <c r="D129" s="7" t="s">
        <v>165</v>
      </c>
      <c r="E129" s="6"/>
      <c r="F129" s="99">
        <v>12</v>
      </c>
      <c r="G129" s="8"/>
      <c r="H129" s="9"/>
      <c r="I129" s="8"/>
      <c r="J129" s="10"/>
      <c r="K129" s="11"/>
      <c r="L129" s="8"/>
      <c r="M129" s="8"/>
      <c r="N129" s="8"/>
    </row>
    <row r="130" spans="1:14" s="60" customFormat="1" ht="12.75" customHeight="1" outlineLevel="2" x14ac:dyDescent="0.2">
      <c r="A130" s="53"/>
      <c r="B130" s="54"/>
      <c r="C130" s="54"/>
      <c r="D130" s="55"/>
      <c r="E130" s="54"/>
      <c r="F130" s="100"/>
      <c r="G130" s="57"/>
      <c r="H130" s="56"/>
      <c r="I130" s="57"/>
      <c r="J130" s="58"/>
      <c r="K130" s="59"/>
      <c r="L130" s="57"/>
      <c r="M130" s="57"/>
      <c r="N130" s="57"/>
    </row>
    <row r="131" spans="1:14" s="43" customFormat="1" ht="16.5" customHeight="1" outlineLevel="1" x14ac:dyDescent="0.2">
      <c r="A131" s="36"/>
      <c r="B131" s="27"/>
      <c r="C131" s="37"/>
      <c r="D131" s="37" t="s">
        <v>95</v>
      </c>
      <c r="E131" s="27"/>
      <c r="F131" s="97"/>
      <c r="G131" s="39"/>
      <c r="H131" s="38"/>
      <c r="I131" s="39"/>
      <c r="J131" s="40">
        <f>SUBTOTAL(9,J132:J133)</f>
        <v>0</v>
      </c>
      <c r="K131" s="41"/>
      <c r="L131" s="42"/>
      <c r="M131" s="39"/>
      <c r="N131" s="42">
        <f>SUBTOTAL(9,N132:N133)</f>
        <v>0</v>
      </c>
    </row>
    <row r="132" spans="1:14" ht="11.25" customHeight="1" outlineLevel="2" x14ac:dyDescent="0.2">
      <c r="A132" s="44">
        <v>1</v>
      </c>
      <c r="B132" s="45" t="s">
        <v>7</v>
      </c>
      <c r="C132" s="46" t="s">
        <v>74</v>
      </c>
      <c r="D132" s="47" t="s">
        <v>186</v>
      </c>
      <c r="E132" s="45" t="s">
        <v>12</v>
      </c>
      <c r="F132" s="98">
        <v>1</v>
      </c>
      <c r="G132" s="49"/>
      <c r="H132" s="48">
        <f>F132*(1+G132/100)</f>
        <v>1</v>
      </c>
      <c r="I132" s="172">
        <f>'Samostatný rozpočet ZTI'!$G$86</f>
        <v>0</v>
      </c>
      <c r="J132" s="50">
        <f>H132*I132</f>
        <v>0</v>
      </c>
      <c r="K132" s="51"/>
      <c r="L132" s="52"/>
      <c r="M132" s="51"/>
      <c r="N132" s="52">
        <f>H132*M132</f>
        <v>0</v>
      </c>
    </row>
    <row r="133" spans="1:14" s="60" customFormat="1" ht="12.75" customHeight="1" outlineLevel="2" x14ac:dyDescent="0.2">
      <c r="A133" s="53"/>
      <c r="B133" s="54"/>
      <c r="C133" s="54"/>
      <c r="D133" s="55"/>
      <c r="E133" s="54"/>
      <c r="F133" s="100"/>
      <c r="G133" s="57"/>
      <c r="H133" s="56"/>
      <c r="I133" s="57"/>
      <c r="J133" s="58"/>
      <c r="K133" s="59"/>
      <c r="L133" s="57"/>
      <c r="M133" s="57"/>
      <c r="N133" s="57"/>
    </row>
    <row r="134" spans="1:14" s="43" customFormat="1" ht="16.5" customHeight="1" outlineLevel="1" x14ac:dyDescent="0.2">
      <c r="A134" s="36"/>
      <c r="B134" s="27"/>
      <c r="C134" s="37"/>
      <c r="D134" s="37" t="s">
        <v>109</v>
      </c>
      <c r="E134" s="27"/>
      <c r="F134" s="97"/>
      <c r="G134" s="39"/>
      <c r="H134" s="38"/>
      <c r="I134" s="39"/>
      <c r="J134" s="40">
        <f>SUBTOTAL(9,J135:J136)</f>
        <v>0</v>
      </c>
      <c r="K134" s="41"/>
      <c r="L134" s="42"/>
      <c r="M134" s="39"/>
      <c r="N134" s="42">
        <f>SUBTOTAL(9,N135:N136)</f>
        <v>0</v>
      </c>
    </row>
    <row r="135" spans="1:14" outlineLevel="2" x14ac:dyDescent="0.2">
      <c r="A135" s="44">
        <v>1</v>
      </c>
      <c r="B135" s="45" t="s">
        <v>5</v>
      </c>
      <c r="C135" s="46" t="s">
        <v>75</v>
      </c>
      <c r="D135" s="47" t="s">
        <v>140</v>
      </c>
      <c r="E135" s="45" t="s">
        <v>12</v>
      </c>
      <c r="F135" s="98">
        <v>1</v>
      </c>
      <c r="G135" s="49"/>
      <c r="H135" s="48">
        <f>F135*(1+G135/100)</f>
        <v>1</v>
      </c>
      <c r="I135" s="172">
        <f>'Samostatný rozpočet ELEKTRO'!$G$59</f>
        <v>0</v>
      </c>
      <c r="J135" s="50">
        <f>H135*I135</f>
        <v>0</v>
      </c>
      <c r="K135" s="51"/>
      <c r="L135" s="52"/>
      <c r="M135" s="51"/>
      <c r="N135" s="52">
        <f>H135*M135</f>
        <v>0</v>
      </c>
    </row>
    <row r="136" spans="1:14" s="60" customFormat="1" ht="12.75" customHeight="1" outlineLevel="2" x14ac:dyDescent="0.2">
      <c r="A136" s="53"/>
      <c r="B136" s="54"/>
      <c r="C136" s="54"/>
      <c r="D136" s="55"/>
      <c r="E136" s="54"/>
      <c r="F136" s="100"/>
      <c r="G136" s="57"/>
      <c r="H136" s="56"/>
      <c r="I136" s="57"/>
      <c r="J136" s="58"/>
      <c r="K136" s="59"/>
      <c r="L136" s="57"/>
      <c r="M136" s="57"/>
      <c r="N136" s="57"/>
    </row>
    <row r="137" spans="1:14" s="43" customFormat="1" ht="16.5" customHeight="1" outlineLevel="1" x14ac:dyDescent="0.2">
      <c r="A137" s="36"/>
      <c r="B137" s="27"/>
      <c r="C137" s="37"/>
      <c r="D137" s="37" t="s">
        <v>138</v>
      </c>
      <c r="E137" s="27"/>
      <c r="F137" s="97"/>
      <c r="G137" s="39"/>
      <c r="H137" s="38"/>
      <c r="I137" s="39"/>
      <c r="J137" s="40">
        <f>SUBTOTAL(9,J138:J142)</f>
        <v>0</v>
      </c>
      <c r="K137" s="41"/>
      <c r="L137" s="42"/>
      <c r="M137" s="39"/>
      <c r="N137" s="42">
        <f>SUBTOTAL(9,N138:N142)</f>
        <v>0</v>
      </c>
    </row>
    <row r="138" spans="1:14" ht="33.75" outlineLevel="2" x14ac:dyDescent="0.2">
      <c r="A138" s="44">
        <v>1</v>
      </c>
      <c r="B138" s="45" t="s">
        <v>6</v>
      </c>
      <c r="C138" s="46" t="s">
        <v>22</v>
      </c>
      <c r="D138" s="47" t="s">
        <v>200</v>
      </c>
      <c r="E138" s="45" t="s">
        <v>12</v>
      </c>
      <c r="F138" s="98">
        <v>1</v>
      </c>
      <c r="G138" s="49"/>
      <c r="H138" s="48">
        <f>F138*(1+G138/100)</f>
        <v>1</v>
      </c>
      <c r="I138" s="49"/>
      <c r="J138" s="50">
        <f>H138*I138</f>
        <v>0</v>
      </c>
      <c r="K138" s="51"/>
      <c r="L138" s="52"/>
      <c r="M138" s="51"/>
      <c r="N138" s="52">
        <f>H138*M138</f>
        <v>0</v>
      </c>
    </row>
    <row r="139" spans="1:14" ht="22.5" outlineLevel="2" x14ac:dyDescent="0.2">
      <c r="A139" s="44">
        <v>2</v>
      </c>
      <c r="B139" s="45" t="s">
        <v>6</v>
      </c>
      <c r="C139" s="46" t="s">
        <v>23</v>
      </c>
      <c r="D139" s="47" t="s">
        <v>196</v>
      </c>
      <c r="E139" s="45" t="s">
        <v>12</v>
      </c>
      <c r="F139" s="98">
        <v>1</v>
      </c>
      <c r="G139" s="49"/>
      <c r="H139" s="48">
        <f>F139*(1+G139/100)</f>
        <v>1</v>
      </c>
      <c r="I139" s="49"/>
      <c r="J139" s="50">
        <f>H139*I139</f>
        <v>0</v>
      </c>
      <c r="K139" s="51"/>
      <c r="L139" s="52"/>
      <c r="M139" s="51"/>
      <c r="N139" s="52">
        <f>H139*M139</f>
        <v>0</v>
      </c>
    </row>
    <row r="140" spans="1:14" outlineLevel="2" x14ac:dyDescent="0.2">
      <c r="A140" s="44">
        <v>3</v>
      </c>
      <c r="B140" s="45" t="s">
        <v>6</v>
      </c>
      <c r="C140" s="46" t="s">
        <v>25</v>
      </c>
      <c r="D140" s="47" t="s">
        <v>128</v>
      </c>
      <c r="E140" s="45" t="s">
        <v>12</v>
      </c>
      <c r="F140" s="98">
        <v>1</v>
      </c>
      <c r="G140" s="49">
        <v>0</v>
      </c>
      <c r="H140" s="48">
        <f>F140*(1+G140/100)</f>
        <v>1</v>
      </c>
      <c r="I140" s="49">
        <v>0</v>
      </c>
      <c r="J140" s="50">
        <f>H140*I140</f>
        <v>0</v>
      </c>
      <c r="K140" s="51"/>
      <c r="L140" s="52"/>
      <c r="M140" s="51"/>
      <c r="N140" s="52">
        <f>H140*M140</f>
        <v>0</v>
      </c>
    </row>
    <row r="141" spans="1:14" outlineLevel="2" x14ac:dyDescent="0.2">
      <c r="A141" s="44">
        <v>4</v>
      </c>
      <c r="B141" s="45" t="s">
        <v>6</v>
      </c>
      <c r="C141" s="46" t="s">
        <v>24</v>
      </c>
      <c r="D141" s="47" t="s">
        <v>105</v>
      </c>
      <c r="E141" s="45" t="s">
        <v>12</v>
      </c>
      <c r="F141" s="98">
        <v>1</v>
      </c>
      <c r="G141" s="49">
        <v>0</v>
      </c>
      <c r="H141" s="48">
        <f>F141*(1+G141/100)</f>
        <v>1</v>
      </c>
      <c r="I141" s="49">
        <v>0</v>
      </c>
      <c r="J141" s="50">
        <f>H141*I141</f>
        <v>0</v>
      </c>
      <c r="K141" s="51"/>
      <c r="L141" s="52"/>
      <c r="M141" s="51"/>
      <c r="N141" s="52">
        <f>H141*M141</f>
        <v>0</v>
      </c>
    </row>
    <row r="142" spans="1:14" s="60" customFormat="1" ht="12.75" customHeight="1" outlineLevel="2" x14ac:dyDescent="0.2">
      <c r="A142" s="53"/>
      <c r="B142" s="54"/>
      <c r="C142" s="54"/>
      <c r="D142" s="55"/>
      <c r="E142" s="54"/>
      <c r="F142" s="100"/>
      <c r="G142" s="57"/>
      <c r="H142" s="56"/>
      <c r="I142" s="57"/>
      <c r="J142" s="58"/>
      <c r="K142" s="59"/>
      <c r="L142" s="57"/>
      <c r="M142" s="57"/>
      <c r="N142" s="57"/>
    </row>
    <row r="143" spans="1:14" s="60" customFormat="1" ht="12.75" customHeight="1" outlineLevel="1" x14ac:dyDescent="0.2">
      <c r="A143" s="53"/>
      <c r="B143" s="54"/>
      <c r="C143" s="54"/>
      <c r="D143" s="55"/>
      <c r="E143" s="54"/>
      <c r="F143" s="100"/>
      <c r="G143" s="57"/>
      <c r="H143" s="56"/>
      <c r="I143" s="57"/>
      <c r="J143" s="58"/>
      <c r="K143" s="59"/>
      <c r="L143" s="57"/>
      <c r="M143" s="57"/>
      <c r="N143" s="57"/>
    </row>
    <row r="144" spans="1:14" s="60" customFormat="1" ht="12.75" customHeight="1" x14ac:dyDescent="0.2">
      <c r="A144" s="53"/>
      <c r="B144" s="54"/>
      <c r="C144" s="54"/>
      <c r="D144" s="55"/>
      <c r="E144" s="54"/>
      <c r="F144" s="100"/>
      <c r="G144" s="57"/>
      <c r="H144" s="56"/>
      <c r="I144" s="57"/>
      <c r="J144" s="58"/>
      <c r="K144" s="59"/>
      <c r="L144" s="57"/>
      <c r="M144" s="57"/>
      <c r="N144" s="57"/>
    </row>
  </sheetData>
  <mergeCells count="3">
    <mergeCell ref="I3:J3"/>
    <mergeCell ref="K3:L3"/>
    <mergeCell ref="M3:N3"/>
  </mergeCells>
  <phoneticPr fontId="0" type="noConversion"/>
  <pageMargins left="0.39370078740157483" right="0.39370078740157483" top="0.9055118110236221" bottom="0.59055118110236227" header="0.39370078740157483" footer="0.15748031496062992"/>
  <pageSetup paperSize="9" scale="90" fitToHeight="9999" orientation="landscape" horizontalDpi="300" verticalDpi="300" r:id="rId1"/>
  <headerFooter alignWithMargins="0">
    <oddFooter>&amp;L&amp;8&amp;F     &amp;A&amp;R&amp;8&amp;D
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E9BAB-7F38-41A5-9B9A-F323F50F7E06}">
  <sheetPr>
    <tabColor theme="7" tint="0.39997558519241921"/>
  </sheetPr>
  <dimension ref="A1:K140"/>
  <sheetViews>
    <sheetView workbookViewId="0">
      <selection activeCell="C27" sqref="C27"/>
    </sheetView>
  </sheetViews>
  <sheetFormatPr defaultRowHeight="12.75" x14ac:dyDescent="0.2"/>
  <cols>
    <col min="1" max="1" width="4.42578125" style="119" customWidth="1"/>
    <col min="2" max="2" width="14.140625" style="119" customWidth="1"/>
    <col min="3" max="3" width="57.7109375" style="119" customWidth="1"/>
    <col min="4" max="4" width="5.85546875" style="119" bestFit="1" customWidth="1"/>
    <col min="5" max="5" width="8.28515625" style="121" bestFit="1" customWidth="1"/>
    <col min="6" max="6" width="8.28515625" style="119" bestFit="1" customWidth="1"/>
    <col min="7" max="7" width="10.28515625" style="123" bestFit="1" customWidth="1"/>
    <col min="8" max="11" width="8.7109375" style="119" bestFit="1" customWidth="1"/>
  </cols>
  <sheetData>
    <row r="1" spans="1:11" ht="20.25" x14ac:dyDescent="0.3">
      <c r="A1" s="69" t="s">
        <v>467</v>
      </c>
    </row>
    <row r="2" spans="1:11" ht="20.25" x14ac:dyDescent="0.3">
      <c r="A2" s="69" t="s">
        <v>185</v>
      </c>
    </row>
    <row r="3" spans="1:11" ht="20.25" x14ac:dyDescent="0.3">
      <c r="A3" s="69" t="s">
        <v>377</v>
      </c>
    </row>
    <row r="4" spans="1:11" ht="6.75" customHeight="1" x14ac:dyDescent="0.2">
      <c r="A4" s="120"/>
    </row>
    <row r="5" spans="1:11" s="26" customFormat="1" ht="23.25" customHeight="1" x14ac:dyDescent="0.2">
      <c r="A5" s="149" t="s">
        <v>227</v>
      </c>
      <c r="B5" s="150" t="s">
        <v>228</v>
      </c>
      <c r="C5" s="150" t="s">
        <v>229</v>
      </c>
      <c r="D5" s="150" t="s">
        <v>4</v>
      </c>
      <c r="E5" s="150" t="s">
        <v>230</v>
      </c>
      <c r="F5" s="150" t="s">
        <v>231</v>
      </c>
      <c r="G5" s="153" t="s">
        <v>232</v>
      </c>
      <c r="H5" s="151" t="s">
        <v>378</v>
      </c>
      <c r="I5" s="151" t="s">
        <v>379</v>
      </c>
      <c r="J5" s="151" t="s">
        <v>380</v>
      </c>
      <c r="K5" s="151" t="s">
        <v>381</v>
      </c>
    </row>
    <row r="6" spans="1:11" s="26" customFormat="1" ht="5.25" customHeight="1" x14ac:dyDescent="0.2">
      <c r="A6" s="160"/>
      <c r="B6" s="161"/>
      <c r="C6" s="161"/>
      <c r="D6" s="161"/>
      <c r="E6" s="161"/>
      <c r="F6" s="161"/>
      <c r="G6" s="162"/>
      <c r="H6" s="163"/>
      <c r="I6" s="163"/>
      <c r="J6" s="163"/>
      <c r="K6" s="163"/>
    </row>
    <row r="7" spans="1:11" s="26" customFormat="1" ht="11.25" x14ac:dyDescent="0.2">
      <c r="A7" s="128" t="s">
        <v>233</v>
      </c>
      <c r="B7" s="129" t="s">
        <v>234</v>
      </c>
      <c r="C7" s="130" t="s">
        <v>235</v>
      </c>
      <c r="D7" s="131"/>
      <c r="E7" s="132"/>
      <c r="F7" s="132"/>
      <c r="G7" s="154"/>
      <c r="H7" s="122"/>
      <c r="I7" s="122"/>
      <c r="J7" s="122"/>
      <c r="K7" s="122"/>
    </row>
    <row r="8" spans="1:11" s="26" customFormat="1" ht="11.25" x14ac:dyDescent="0.2">
      <c r="A8" s="133">
        <v>6</v>
      </c>
      <c r="B8" s="134" t="s">
        <v>236</v>
      </c>
      <c r="C8" s="135" t="s">
        <v>237</v>
      </c>
      <c r="D8" s="136" t="s">
        <v>8</v>
      </c>
      <c r="E8" s="137">
        <v>3.57</v>
      </c>
      <c r="F8" s="137"/>
      <c r="G8" s="155">
        <f>E8*F8</f>
        <v>0</v>
      </c>
      <c r="H8" s="138">
        <v>5.1000000000000004E-4</v>
      </c>
      <c r="I8" s="138">
        <f>E8*H8</f>
        <v>1.8207E-3</v>
      </c>
      <c r="J8" s="138">
        <v>0</v>
      </c>
      <c r="K8" s="138">
        <f>E8*J8</f>
        <v>0</v>
      </c>
    </row>
    <row r="9" spans="1:11" s="26" customFormat="1" ht="11.25" x14ac:dyDescent="0.2">
      <c r="A9" s="133"/>
      <c r="B9" s="134"/>
      <c r="C9" s="139" t="s">
        <v>238</v>
      </c>
      <c r="D9" s="136"/>
      <c r="E9" s="137"/>
      <c r="F9" s="137"/>
      <c r="G9" s="155"/>
      <c r="H9" s="138"/>
      <c r="I9" s="138"/>
      <c r="J9" s="138"/>
      <c r="K9" s="138"/>
    </row>
    <row r="10" spans="1:11" s="26" customFormat="1" ht="11.25" x14ac:dyDescent="0.2">
      <c r="A10" s="133"/>
      <c r="B10" s="134"/>
      <c r="C10" s="139" t="s">
        <v>239</v>
      </c>
      <c r="D10" s="136"/>
      <c r="E10" s="137"/>
      <c r="F10" s="137"/>
      <c r="G10" s="155"/>
      <c r="H10" s="138"/>
      <c r="I10" s="138"/>
      <c r="J10" s="138"/>
      <c r="K10" s="138"/>
    </row>
    <row r="11" spans="1:11" s="26" customFormat="1" ht="11.25" x14ac:dyDescent="0.2">
      <c r="A11" s="133"/>
      <c r="B11" s="134"/>
      <c r="C11" s="139" t="s">
        <v>240</v>
      </c>
      <c r="D11" s="136"/>
      <c r="E11" s="137"/>
      <c r="F11" s="137"/>
      <c r="G11" s="155"/>
      <c r="H11" s="138"/>
      <c r="I11" s="138"/>
      <c r="J11" s="138"/>
      <c r="K11" s="138"/>
    </row>
    <row r="12" spans="1:11" s="26" customFormat="1" ht="11.25" x14ac:dyDescent="0.2">
      <c r="A12" s="133"/>
      <c r="B12" s="134"/>
      <c r="C12" s="139">
        <v>3.5830000000000002</v>
      </c>
      <c r="D12" s="136"/>
      <c r="E12" s="137"/>
      <c r="F12" s="137"/>
      <c r="G12" s="155"/>
      <c r="H12" s="138"/>
      <c r="I12" s="138"/>
      <c r="J12" s="138"/>
      <c r="K12" s="138"/>
    </row>
    <row r="13" spans="1:11" s="26" customFormat="1" ht="11.25" x14ac:dyDescent="0.2">
      <c r="A13" s="133">
        <v>7</v>
      </c>
      <c r="B13" s="134" t="s">
        <v>241</v>
      </c>
      <c r="C13" s="135" t="s">
        <v>242</v>
      </c>
      <c r="D13" s="136" t="s">
        <v>2</v>
      </c>
      <c r="E13" s="137">
        <v>5</v>
      </c>
      <c r="F13" s="137"/>
      <c r="G13" s="155">
        <f>E13*F13</f>
        <v>0</v>
      </c>
      <c r="H13" s="138">
        <v>4.6999999999999999E-4</v>
      </c>
      <c r="I13" s="138">
        <f>E13*H13</f>
        <v>2.3500000000000001E-3</v>
      </c>
      <c r="J13" s="138">
        <v>0</v>
      </c>
      <c r="K13" s="138">
        <f>E13*J13</f>
        <v>0</v>
      </c>
    </row>
    <row r="14" spans="1:11" s="26" customFormat="1" ht="11.25" x14ac:dyDescent="0.2">
      <c r="A14" s="133">
        <v>8</v>
      </c>
      <c r="B14" s="134" t="s">
        <v>243</v>
      </c>
      <c r="C14" s="135" t="s">
        <v>244</v>
      </c>
      <c r="D14" s="136" t="s">
        <v>2</v>
      </c>
      <c r="E14" s="137">
        <v>15</v>
      </c>
      <c r="F14" s="137"/>
      <c r="G14" s="155">
        <f>E14*F14</f>
        <v>0</v>
      </c>
      <c r="H14" s="138">
        <v>8.0000000000000004E-4</v>
      </c>
      <c r="I14" s="138">
        <f>E14*H14</f>
        <v>1.2E-2</v>
      </c>
      <c r="J14" s="138">
        <v>0</v>
      </c>
      <c r="K14" s="138">
        <f>E14*J14</f>
        <v>0</v>
      </c>
    </row>
    <row r="15" spans="1:11" s="26" customFormat="1" ht="11.25" x14ac:dyDescent="0.2">
      <c r="A15" s="133">
        <v>9</v>
      </c>
      <c r="B15" s="134" t="s">
        <v>245</v>
      </c>
      <c r="C15" s="135" t="s">
        <v>246</v>
      </c>
      <c r="D15" s="136" t="s">
        <v>2</v>
      </c>
      <c r="E15" s="137">
        <v>4</v>
      </c>
      <c r="F15" s="137"/>
      <c r="G15" s="155">
        <f>E15*F15</f>
        <v>0</v>
      </c>
      <c r="H15" s="138">
        <v>1E-3</v>
      </c>
      <c r="I15" s="138">
        <f>E15*H15</f>
        <v>4.0000000000000001E-3</v>
      </c>
      <c r="J15" s="138">
        <v>0</v>
      </c>
      <c r="K15" s="138">
        <f>E15*J15</f>
        <v>0</v>
      </c>
    </row>
    <row r="16" spans="1:11" s="26" customFormat="1" ht="11.25" x14ac:dyDescent="0.2">
      <c r="A16" s="133">
        <v>10</v>
      </c>
      <c r="B16" s="134" t="s">
        <v>247</v>
      </c>
      <c r="C16" s="135" t="s">
        <v>248</v>
      </c>
      <c r="D16" s="136" t="s">
        <v>3</v>
      </c>
      <c r="E16" s="137">
        <v>2.1100000000000001E-2</v>
      </c>
      <c r="F16" s="137"/>
      <c r="G16" s="155">
        <f>E16*F16</f>
        <v>0</v>
      </c>
      <c r="H16" s="138">
        <v>0</v>
      </c>
      <c r="I16" s="138">
        <f>E16*H16</f>
        <v>0</v>
      </c>
      <c r="J16" s="138">
        <v>0</v>
      </c>
      <c r="K16" s="138">
        <f>E16*J16</f>
        <v>0</v>
      </c>
    </row>
    <row r="17" spans="1:11" s="26" customFormat="1" ht="11.25" x14ac:dyDescent="0.2">
      <c r="A17" s="140"/>
      <c r="B17" s="141" t="s">
        <v>249</v>
      </c>
      <c r="C17" s="142" t="str">
        <f>CONCATENATE(B7," ",C7)</f>
        <v>713 Izolace tepelné</v>
      </c>
      <c r="D17" s="140"/>
      <c r="E17" s="143"/>
      <c r="F17" s="143"/>
      <c r="G17" s="156">
        <f>SUM(G7:G16)</f>
        <v>0</v>
      </c>
      <c r="H17" s="144"/>
      <c r="I17" s="145">
        <f>SUM(I7:I16)</f>
        <v>2.01707E-2</v>
      </c>
      <c r="J17" s="144"/>
      <c r="K17" s="145">
        <f>SUM(K7:K16)</f>
        <v>0</v>
      </c>
    </row>
    <row r="18" spans="1:11" s="26" customFormat="1" ht="11.25" x14ac:dyDescent="0.2">
      <c r="A18" s="128" t="s">
        <v>233</v>
      </c>
      <c r="B18" s="129" t="s">
        <v>250</v>
      </c>
      <c r="C18" s="130" t="s">
        <v>251</v>
      </c>
      <c r="D18" s="131"/>
      <c r="E18" s="132"/>
      <c r="F18" s="132"/>
      <c r="G18" s="154"/>
      <c r="H18" s="122"/>
      <c r="I18" s="122"/>
      <c r="J18" s="122"/>
      <c r="K18" s="122"/>
    </row>
    <row r="19" spans="1:11" s="26" customFormat="1" ht="11.25" x14ac:dyDescent="0.2">
      <c r="A19" s="128"/>
      <c r="B19" s="129"/>
      <c r="C19" s="139" t="s">
        <v>252</v>
      </c>
      <c r="D19" s="131"/>
      <c r="E19" s="132"/>
      <c r="F19" s="132"/>
      <c r="G19" s="154"/>
      <c r="H19" s="124"/>
      <c r="I19" s="124"/>
      <c r="J19" s="124"/>
      <c r="K19" s="124"/>
    </row>
    <row r="20" spans="1:11" s="26" customFormat="1" ht="11.25" x14ac:dyDescent="0.2">
      <c r="A20" s="133">
        <v>11</v>
      </c>
      <c r="B20" s="134" t="s">
        <v>253</v>
      </c>
      <c r="C20" s="135" t="s">
        <v>254</v>
      </c>
      <c r="D20" s="136" t="s">
        <v>2</v>
      </c>
      <c r="E20" s="137">
        <v>3</v>
      </c>
      <c r="F20" s="137"/>
      <c r="G20" s="155">
        <f t="shared" ref="G20:G33" si="0">E20*F20</f>
        <v>0</v>
      </c>
      <c r="H20" s="138">
        <v>3.8000000000000002E-4</v>
      </c>
      <c r="I20" s="138">
        <f t="shared" ref="I20:I33" si="1">E20*H20</f>
        <v>1.14E-3</v>
      </c>
      <c r="J20" s="138">
        <v>0</v>
      </c>
      <c r="K20" s="138">
        <f t="shared" ref="K20:K33" si="2">E20*J20</f>
        <v>0</v>
      </c>
    </row>
    <row r="21" spans="1:11" s="26" customFormat="1" ht="11.25" x14ac:dyDescent="0.2">
      <c r="A21" s="133">
        <v>12</v>
      </c>
      <c r="B21" s="134" t="s">
        <v>255</v>
      </c>
      <c r="C21" s="135" t="s">
        <v>256</v>
      </c>
      <c r="D21" s="136" t="s">
        <v>2</v>
      </c>
      <c r="E21" s="137">
        <v>2</v>
      </c>
      <c r="F21" s="137"/>
      <c r="G21" s="155">
        <f t="shared" si="0"/>
        <v>0</v>
      </c>
      <c r="H21" s="138">
        <v>4.6999999999999999E-4</v>
      </c>
      <c r="I21" s="138">
        <f t="shared" si="1"/>
        <v>9.3999999999999997E-4</v>
      </c>
      <c r="J21" s="138">
        <v>0</v>
      </c>
      <c r="K21" s="138">
        <f t="shared" si="2"/>
        <v>0</v>
      </c>
    </row>
    <row r="22" spans="1:11" s="26" customFormat="1" ht="11.25" x14ac:dyDescent="0.2">
      <c r="A22" s="133">
        <v>13</v>
      </c>
      <c r="B22" s="134" t="s">
        <v>257</v>
      </c>
      <c r="C22" s="135" t="s">
        <v>258</v>
      </c>
      <c r="D22" s="136" t="s">
        <v>13</v>
      </c>
      <c r="E22" s="137">
        <v>2</v>
      </c>
      <c r="F22" s="137"/>
      <c r="G22" s="155">
        <f t="shared" si="0"/>
        <v>0</v>
      </c>
      <c r="H22" s="138">
        <v>0</v>
      </c>
      <c r="I22" s="138">
        <f t="shared" si="1"/>
        <v>0</v>
      </c>
      <c r="J22" s="138">
        <v>0</v>
      </c>
      <c r="K22" s="138">
        <f t="shared" si="2"/>
        <v>0</v>
      </c>
    </row>
    <row r="23" spans="1:11" s="26" customFormat="1" ht="11.25" x14ac:dyDescent="0.2">
      <c r="A23" s="133">
        <v>14</v>
      </c>
      <c r="B23" s="134" t="s">
        <v>259</v>
      </c>
      <c r="C23" s="135" t="s">
        <v>260</v>
      </c>
      <c r="D23" s="136" t="s">
        <v>13</v>
      </c>
      <c r="E23" s="137">
        <v>2</v>
      </c>
      <c r="F23" s="137"/>
      <c r="G23" s="155">
        <f t="shared" si="0"/>
        <v>0</v>
      </c>
      <c r="H23" s="138">
        <v>0</v>
      </c>
      <c r="I23" s="138">
        <f t="shared" si="1"/>
        <v>0</v>
      </c>
      <c r="J23" s="138">
        <v>0</v>
      </c>
      <c r="K23" s="138">
        <f t="shared" si="2"/>
        <v>0</v>
      </c>
    </row>
    <row r="24" spans="1:11" s="26" customFormat="1" ht="11.25" x14ac:dyDescent="0.2">
      <c r="A24" s="133">
        <v>15</v>
      </c>
      <c r="B24" s="134" t="s">
        <v>261</v>
      </c>
      <c r="C24" s="135" t="s">
        <v>262</v>
      </c>
      <c r="D24" s="136" t="s">
        <v>263</v>
      </c>
      <c r="E24" s="137">
        <v>2</v>
      </c>
      <c r="F24" s="137"/>
      <c r="G24" s="155">
        <f t="shared" si="0"/>
        <v>0</v>
      </c>
      <c r="H24" s="138">
        <v>8.0000000000000004E-4</v>
      </c>
      <c r="I24" s="138">
        <f t="shared" si="1"/>
        <v>1.6000000000000001E-3</v>
      </c>
      <c r="J24" s="138">
        <v>0</v>
      </c>
      <c r="K24" s="138">
        <f t="shared" si="2"/>
        <v>0</v>
      </c>
    </row>
    <row r="25" spans="1:11" s="26" customFormat="1" ht="11.25" x14ac:dyDescent="0.2">
      <c r="A25" s="133">
        <v>16</v>
      </c>
      <c r="B25" s="134" t="s">
        <v>264</v>
      </c>
      <c r="C25" s="135" t="s">
        <v>265</v>
      </c>
      <c r="D25" s="136" t="s">
        <v>13</v>
      </c>
      <c r="E25" s="137">
        <v>2</v>
      </c>
      <c r="F25" s="137"/>
      <c r="G25" s="155">
        <f t="shared" si="0"/>
        <v>0</v>
      </c>
      <c r="H25" s="138">
        <v>0</v>
      </c>
      <c r="I25" s="138">
        <f t="shared" si="1"/>
        <v>0</v>
      </c>
      <c r="J25" s="138">
        <v>0</v>
      </c>
      <c r="K25" s="138">
        <f t="shared" si="2"/>
        <v>0</v>
      </c>
    </row>
    <row r="26" spans="1:11" s="26" customFormat="1" ht="11.25" x14ac:dyDescent="0.2">
      <c r="A26" s="133">
        <v>17</v>
      </c>
      <c r="B26" s="134" t="s">
        <v>266</v>
      </c>
      <c r="C26" s="135" t="s">
        <v>267</v>
      </c>
      <c r="D26" s="136" t="s">
        <v>13</v>
      </c>
      <c r="E26" s="137">
        <v>2</v>
      </c>
      <c r="F26" s="137"/>
      <c r="G26" s="155">
        <f t="shared" si="0"/>
        <v>0</v>
      </c>
      <c r="H26" s="138">
        <v>1.291E-2</v>
      </c>
      <c r="I26" s="138">
        <f t="shared" si="1"/>
        <v>2.5819999999999999E-2</v>
      </c>
      <c r="J26" s="138">
        <v>0</v>
      </c>
      <c r="K26" s="138">
        <f t="shared" si="2"/>
        <v>0</v>
      </c>
    </row>
    <row r="27" spans="1:11" s="26" customFormat="1" ht="11.25" x14ac:dyDescent="0.2">
      <c r="A27" s="133">
        <v>18</v>
      </c>
      <c r="B27" s="134" t="s">
        <v>268</v>
      </c>
      <c r="C27" s="135" t="s">
        <v>269</v>
      </c>
      <c r="D27" s="136" t="s">
        <v>2</v>
      </c>
      <c r="E27" s="137">
        <v>4</v>
      </c>
      <c r="F27" s="137"/>
      <c r="G27" s="155">
        <f t="shared" si="0"/>
        <v>0</v>
      </c>
      <c r="H27" s="138">
        <v>0</v>
      </c>
      <c r="I27" s="138">
        <f t="shared" si="1"/>
        <v>0</v>
      </c>
      <c r="J27" s="138">
        <v>0</v>
      </c>
      <c r="K27" s="138">
        <f t="shared" si="2"/>
        <v>0</v>
      </c>
    </row>
    <row r="28" spans="1:11" s="26" customFormat="1" ht="11.25" x14ac:dyDescent="0.2">
      <c r="A28" s="133">
        <v>19</v>
      </c>
      <c r="B28" s="134" t="s">
        <v>270</v>
      </c>
      <c r="C28" s="135" t="s">
        <v>271</v>
      </c>
      <c r="D28" s="136" t="s">
        <v>3</v>
      </c>
      <c r="E28" s="137">
        <v>2.9000000000000001E-2</v>
      </c>
      <c r="F28" s="137"/>
      <c r="G28" s="155">
        <f t="shared" si="0"/>
        <v>0</v>
      </c>
      <c r="H28" s="138">
        <v>0</v>
      </c>
      <c r="I28" s="138">
        <f t="shared" si="1"/>
        <v>0</v>
      </c>
      <c r="J28" s="138">
        <v>0</v>
      </c>
      <c r="K28" s="138">
        <f t="shared" si="2"/>
        <v>0</v>
      </c>
    </row>
    <row r="29" spans="1:11" s="26" customFormat="1" ht="11.25" x14ac:dyDescent="0.2">
      <c r="A29" s="133">
        <v>20</v>
      </c>
      <c r="B29" s="134" t="s">
        <v>272</v>
      </c>
      <c r="C29" s="135" t="s">
        <v>273</v>
      </c>
      <c r="D29" s="136" t="s">
        <v>2</v>
      </c>
      <c r="E29" s="137">
        <v>4</v>
      </c>
      <c r="F29" s="137"/>
      <c r="G29" s="155">
        <f t="shared" si="0"/>
        <v>0</v>
      </c>
      <c r="H29" s="138">
        <v>0</v>
      </c>
      <c r="I29" s="138">
        <f t="shared" si="1"/>
        <v>0</v>
      </c>
      <c r="J29" s="138">
        <v>-2.0999999999999999E-3</v>
      </c>
      <c r="K29" s="138">
        <f t="shared" si="2"/>
        <v>-8.3999999999999995E-3</v>
      </c>
    </row>
    <row r="30" spans="1:11" s="26" customFormat="1" ht="11.25" x14ac:dyDescent="0.2">
      <c r="A30" s="133">
        <v>21</v>
      </c>
      <c r="B30" s="134" t="s">
        <v>274</v>
      </c>
      <c r="C30" s="135" t="s">
        <v>275</v>
      </c>
      <c r="D30" s="136" t="s">
        <v>13</v>
      </c>
      <c r="E30" s="137">
        <v>2</v>
      </c>
      <c r="F30" s="137"/>
      <c r="G30" s="155">
        <f t="shared" si="0"/>
        <v>0</v>
      </c>
      <c r="H30" s="138">
        <v>0</v>
      </c>
      <c r="I30" s="138">
        <f t="shared" si="1"/>
        <v>0</v>
      </c>
      <c r="J30" s="138">
        <v>-3.0999999999999999E-3</v>
      </c>
      <c r="K30" s="138">
        <f t="shared" si="2"/>
        <v>-6.1999999999999998E-3</v>
      </c>
    </row>
    <row r="31" spans="1:11" s="26" customFormat="1" ht="11.25" x14ac:dyDescent="0.2">
      <c r="A31" s="133">
        <v>22</v>
      </c>
      <c r="B31" s="134" t="s">
        <v>276</v>
      </c>
      <c r="C31" s="135" t="s">
        <v>277</v>
      </c>
      <c r="D31" s="136" t="s">
        <v>3</v>
      </c>
      <c r="E31" s="137">
        <v>1.46E-2</v>
      </c>
      <c r="F31" s="137"/>
      <c r="G31" s="155">
        <f t="shared" si="0"/>
        <v>0</v>
      </c>
      <c r="H31" s="138">
        <v>0</v>
      </c>
      <c r="I31" s="138">
        <f t="shared" si="1"/>
        <v>0</v>
      </c>
      <c r="J31" s="138">
        <v>0</v>
      </c>
      <c r="K31" s="138">
        <f t="shared" si="2"/>
        <v>0</v>
      </c>
    </row>
    <row r="32" spans="1:11" s="26" customFormat="1" ht="11.25" x14ac:dyDescent="0.2">
      <c r="A32" s="133">
        <v>23</v>
      </c>
      <c r="B32" s="134" t="s">
        <v>278</v>
      </c>
      <c r="C32" s="135" t="s">
        <v>279</v>
      </c>
      <c r="D32" s="136" t="s">
        <v>3</v>
      </c>
      <c r="E32" s="137">
        <v>1.46E-2</v>
      </c>
      <c r="F32" s="137"/>
      <c r="G32" s="155">
        <f t="shared" si="0"/>
        <v>0</v>
      </c>
      <c r="H32" s="138">
        <v>0</v>
      </c>
      <c r="I32" s="138">
        <f t="shared" si="1"/>
        <v>0</v>
      </c>
      <c r="J32" s="138">
        <v>0</v>
      </c>
      <c r="K32" s="138">
        <f t="shared" si="2"/>
        <v>0</v>
      </c>
    </row>
    <row r="33" spans="1:11" s="26" customFormat="1" ht="11.25" x14ac:dyDescent="0.2">
      <c r="A33" s="133">
        <v>24</v>
      </c>
      <c r="B33" s="134" t="s">
        <v>280</v>
      </c>
      <c r="C33" s="135" t="s">
        <v>281</v>
      </c>
      <c r="D33" s="136" t="s">
        <v>282</v>
      </c>
      <c r="E33" s="137">
        <v>1.46E-2</v>
      </c>
      <c r="F33" s="137"/>
      <c r="G33" s="155">
        <f t="shared" si="0"/>
        <v>0</v>
      </c>
      <c r="H33" s="138">
        <v>0</v>
      </c>
      <c r="I33" s="138">
        <f t="shared" si="1"/>
        <v>0</v>
      </c>
      <c r="J33" s="138">
        <v>0</v>
      </c>
      <c r="K33" s="138">
        <f t="shared" si="2"/>
        <v>0</v>
      </c>
    </row>
    <row r="34" spans="1:11" s="26" customFormat="1" ht="11.25" x14ac:dyDescent="0.2">
      <c r="A34" s="140"/>
      <c r="B34" s="141" t="s">
        <v>249</v>
      </c>
      <c r="C34" s="142" t="str">
        <f>CONCATENATE(B18," ",C18)</f>
        <v>721 Vnitřní kanalizace</v>
      </c>
      <c r="D34" s="140"/>
      <c r="E34" s="143"/>
      <c r="F34" s="143"/>
      <c r="G34" s="156">
        <f>SUM(G18:G33)</f>
        <v>0</v>
      </c>
      <c r="H34" s="144"/>
      <c r="I34" s="145">
        <f>SUM(I18:I33)</f>
        <v>2.9499999999999998E-2</v>
      </c>
      <c r="J34" s="144"/>
      <c r="K34" s="145">
        <f>SUM(K18:K33)</f>
        <v>-1.4599999999999998E-2</v>
      </c>
    </row>
    <row r="35" spans="1:11" s="26" customFormat="1" ht="11.25" x14ac:dyDescent="0.2">
      <c r="A35" s="128" t="s">
        <v>233</v>
      </c>
      <c r="B35" s="129" t="s">
        <v>283</v>
      </c>
      <c r="C35" s="130" t="s">
        <v>284</v>
      </c>
      <c r="D35" s="131"/>
      <c r="E35" s="132"/>
      <c r="F35" s="132"/>
      <c r="G35" s="154"/>
      <c r="H35" s="122"/>
      <c r="I35" s="122"/>
      <c r="J35" s="122"/>
      <c r="K35" s="122"/>
    </row>
    <row r="36" spans="1:11" s="26" customFormat="1" ht="11.25" x14ac:dyDescent="0.2">
      <c r="A36" s="128"/>
      <c r="B36" s="129"/>
      <c r="C36" s="139" t="s">
        <v>285</v>
      </c>
      <c r="D36" s="131"/>
      <c r="E36" s="132"/>
      <c r="F36" s="132"/>
      <c r="G36" s="154"/>
      <c r="H36" s="124"/>
      <c r="I36" s="124"/>
      <c r="J36" s="124"/>
      <c r="K36" s="124"/>
    </row>
    <row r="37" spans="1:11" s="26" customFormat="1" ht="11.25" x14ac:dyDescent="0.2">
      <c r="A37" s="133">
        <v>25</v>
      </c>
      <c r="B37" s="134" t="s">
        <v>286</v>
      </c>
      <c r="C37" s="135" t="s">
        <v>287</v>
      </c>
      <c r="D37" s="136" t="s">
        <v>2</v>
      </c>
      <c r="E37" s="137">
        <v>15</v>
      </c>
      <c r="F37" s="137"/>
      <c r="G37" s="155">
        <f t="shared" ref="G37:G58" si="3">E37*F37</f>
        <v>0</v>
      </c>
      <c r="H37" s="138">
        <v>4.6000000000000001E-4</v>
      </c>
      <c r="I37" s="138">
        <f t="shared" ref="I37:I58" si="4">E37*H37</f>
        <v>6.8999999999999999E-3</v>
      </c>
      <c r="J37" s="138">
        <v>0</v>
      </c>
      <c r="K37" s="138">
        <f t="shared" ref="K37:K58" si="5">E37*J37</f>
        <v>0</v>
      </c>
    </row>
    <row r="38" spans="1:11" s="26" customFormat="1" ht="11.25" x14ac:dyDescent="0.2">
      <c r="A38" s="133">
        <v>26</v>
      </c>
      <c r="B38" s="134" t="s">
        <v>288</v>
      </c>
      <c r="C38" s="135" t="s">
        <v>289</v>
      </c>
      <c r="D38" s="136" t="s">
        <v>2</v>
      </c>
      <c r="E38" s="137">
        <v>4</v>
      </c>
      <c r="F38" s="137"/>
      <c r="G38" s="155">
        <f t="shared" si="3"/>
        <v>0</v>
      </c>
      <c r="H38" s="138">
        <v>5.1000000000000004E-4</v>
      </c>
      <c r="I38" s="138">
        <f t="shared" si="4"/>
        <v>2.0400000000000001E-3</v>
      </c>
      <c r="J38" s="138">
        <v>0</v>
      </c>
      <c r="K38" s="138">
        <f t="shared" si="5"/>
        <v>0</v>
      </c>
    </row>
    <row r="39" spans="1:11" s="26" customFormat="1" ht="11.25" x14ac:dyDescent="0.2">
      <c r="A39" s="133">
        <v>27</v>
      </c>
      <c r="B39" s="134" t="s">
        <v>290</v>
      </c>
      <c r="C39" s="135" t="s">
        <v>291</v>
      </c>
      <c r="D39" s="136" t="s">
        <v>2</v>
      </c>
      <c r="E39" s="137">
        <v>15</v>
      </c>
      <c r="F39" s="137"/>
      <c r="G39" s="155">
        <f t="shared" si="3"/>
        <v>0</v>
      </c>
      <c r="H39" s="138">
        <v>2.7999999999999998E-4</v>
      </c>
      <c r="I39" s="138">
        <f t="shared" si="4"/>
        <v>4.1999999999999997E-3</v>
      </c>
      <c r="J39" s="138">
        <v>0</v>
      </c>
      <c r="K39" s="138">
        <f t="shared" si="5"/>
        <v>0</v>
      </c>
    </row>
    <row r="40" spans="1:11" s="26" customFormat="1" ht="11.25" x14ac:dyDescent="0.2">
      <c r="A40" s="133">
        <v>28</v>
      </c>
      <c r="B40" s="134" t="s">
        <v>292</v>
      </c>
      <c r="C40" s="135" t="s">
        <v>293</v>
      </c>
      <c r="D40" s="136" t="s">
        <v>2</v>
      </c>
      <c r="E40" s="137">
        <v>4</v>
      </c>
      <c r="F40" s="137"/>
      <c r="G40" s="155">
        <f t="shared" si="3"/>
        <v>0</v>
      </c>
      <c r="H40" s="138">
        <v>2.7999999999999998E-4</v>
      </c>
      <c r="I40" s="138">
        <f t="shared" si="4"/>
        <v>1.1199999999999999E-3</v>
      </c>
      <c r="J40" s="138">
        <v>0</v>
      </c>
      <c r="K40" s="138">
        <f t="shared" si="5"/>
        <v>0</v>
      </c>
    </row>
    <row r="41" spans="1:11" s="26" customFormat="1" ht="11.25" x14ac:dyDescent="0.2">
      <c r="A41" s="133">
        <v>29</v>
      </c>
      <c r="B41" s="134" t="s">
        <v>294</v>
      </c>
      <c r="C41" s="135" t="s">
        <v>295</v>
      </c>
      <c r="D41" s="136" t="s">
        <v>13</v>
      </c>
      <c r="E41" s="137">
        <v>8</v>
      </c>
      <c r="F41" s="137"/>
      <c r="G41" s="155">
        <f t="shared" si="3"/>
        <v>0</v>
      </c>
      <c r="H41" s="138">
        <v>0</v>
      </c>
      <c r="I41" s="138">
        <f t="shared" si="4"/>
        <v>0</v>
      </c>
      <c r="J41" s="138">
        <v>0</v>
      </c>
      <c r="K41" s="138">
        <f t="shared" si="5"/>
        <v>0</v>
      </c>
    </row>
    <row r="42" spans="1:11" s="26" customFormat="1" ht="11.25" x14ac:dyDescent="0.2">
      <c r="A42" s="133">
        <v>30</v>
      </c>
      <c r="B42" s="134" t="s">
        <v>296</v>
      </c>
      <c r="C42" s="135" t="s">
        <v>297</v>
      </c>
      <c r="D42" s="136" t="s">
        <v>298</v>
      </c>
      <c r="E42" s="137">
        <v>4</v>
      </c>
      <c r="F42" s="137"/>
      <c r="G42" s="155">
        <f t="shared" si="3"/>
        <v>0</v>
      </c>
      <c r="H42" s="138">
        <v>1.5200000000000001E-3</v>
      </c>
      <c r="I42" s="138">
        <f t="shared" si="4"/>
        <v>6.0800000000000003E-3</v>
      </c>
      <c r="J42" s="138">
        <v>0</v>
      </c>
      <c r="K42" s="138">
        <f t="shared" si="5"/>
        <v>0</v>
      </c>
    </row>
    <row r="43" spans="1:11" s="26" customFormat="1" ht="11.25" x14ac:dyDescent="0.2">
      <c r="A43" s="133">
        <v>31</v>
      </c>
      <c r="B43" s="134" t="s">
        <v>299</v>
      </c>
      <c r="C43" s="135" t="s">
        <v>300</v>
      </c>
      <c r="D43" s="136" t="s">
        <v>263</v>
      </c>
      <c r="E43" s="137">
        <v>2</v>
      </c>
      <c r="F43" s="137"/>
      <c r="G43" s="155">
        <f t="shared" si="3"/>
        <v>0</v>
      </c>
      <c r="H43" s="138">
        <v>5.8E-4</v>
      </c>
      <c r="I43" s="138">
        <f t="shared" si="4"/>
        <v>1.16E-3</v>
      </c>
      <c r="J43" s="138">
        <v>0</v>
      </c>
      <c r="K43" s="138">
        <f t="shared" si="5"/>
        <v>0</v>
      </c>
    </row>
    <row r="44" spans="1:11" s="26" customFormat="1" ht="11.25" x14ac:dyDescent="0.2">
      <c r="A44" s="133">
        <v>32</v>
      </c>
      <c r="B44" s="134" t="s">
        <v>301</v>
      </c>
      <c r="C44" s="135" t="s">
        <v>302</v>
      </c>
      <c r="D44" s="136" t="s">
        <v>13</v>
      </c>
      <c r="E44" s="137">
        <v>2</v>
      </c>
      <c r="F44" s="137"/>
      <c r="G44" s="155">
        <f t="shared" si="3"/>
        <v>0</v>
      </c>
      <c r="H44" s="138">
        <v>0</v>
      </c>
      <c r="I44" s="138">
        <f t="shared" si="4"/>
        <v>0</v>
      </c>
      <c r="J44" s="138">
        <v>0</v>
      </c>
      <c r="K44" s="138">
        <f t="shared" si="5"/>
        <v>0</v>
      </c>
    </row>
    <row r="45" spans="1:11" s="26" customFormat="1" ht="11.25" x14ac:dyDescent="0.2">
      <c r="A45" s="133">
        <v>33</v>
      </c>
      <c r="B45" s="134" t="s">
        <v>303</v>
      </c>
      <c r="C45" s="135" t="s">
        <v>304</v>
      </c>
      <c r="D45" s="136" t="s">
        <v>13</v>
      </c>
      <c r="E45" s="137">
        <v>1</v>
      </c>
      <c r="F45" s="137"/>
      <c r="G45" s="155">
        <f t="shared" si="3"/>
        <v>0</v>
      </c>
      <c r="H45" s="138">
        <v>1E-3</v>
      </c>
      <c r="I45" s="138">
        <f t="shared" si="4"/>
        <v>1E-3</v>
      </c>
      <c r="J45" s="138">
        <v>0</v>
      </c>
      <c r="K45" s="138">
        <f t="shared" si="5"/>
        <v>0</v>
      </c>
    </row>
    <row r="46" spans="1:11" s="26" customFormat="1" ht="11.25" x14ac:dyDescent="0.2">
      <c r="A46" s="133">
        <v>34</v>
      </c>
      <c r="B46" s="134" t="s">
        <v>305</v>
      </c>
      <c r="C46" s="135" t="s">
        <v>306</v>
      </c>
      <c r="D46" s="136" t="s">
        <v>13</v>
      </c>
      <c r="E46" s="137">
        <v>2</v>
      </c>
      <c r="F46" s="137"/>
      <c r="G46" s="155">
        <f t="shared" si="3"/>
        <v>0</v>
      </c>
      <c r="H46" s="138">
        <v>6.3200000000000001E-3</v>
      </c>
      <c r="I46" s="138">
        <f t="shared" si="4"/>
        <v>1.264E-2</v>
      </c>
      <c r="J46" s="138">
        <v>0</v>
      </c>
      <c r="K46" s="138">
        <f t="shared" si="5"/>
        <v>0</v>
      </c>
    </row>
    <row r="47" spans="1:11" s="26" customFormat="1" ht="11.25" x14ac:dyDescent="0.2">
      <c r="A47" s="133">
        <v>35</v>
      </c>
      <c r="B47" s="134" t="s">
        <v>307</v>
      </c>
      <c r="C47" s="135" t="s">
        <v>308</v>
      </c>
      <c r="D47" s="136" t="s">
        <v>13</v>
      </c>
      <c r="E47" s="137">
        <v>2</v>
      </c>
      <c r="F47" s="137"/>
      <c r="G47" s="155">
        <f t="shared" si="3"/>
        <v>0</v>
      </c>
      <c r="H47" s="138">
        <v>2.1000000000000001E-4</v>
      </c>
      <c r="I47" s="138">
        <f t="shared" si="4"/>
        <v>4.2000000000000002E-4</v>
      </c>
      <c r="J47" s="138">
        <v>0</v>
      </c>
      <c r="K47" s="138">
        <f t="shared" si="5"/>
        <v>0</v>
      </c>
    </row>
    <row r="48" spans="1:11" s="26" customFormat="1" ht="11.25" x14ac:dyDescent="0.2">
      <c r="A48" s="133">
        <v>36</v>
      </c>
      <c r="B48" s="134" t="s">
        <v>309</v>
      </c>
      <c r="C48" s="135" t="s">
        <v>310</v>
      </c>
      <c r="D48" s="136" t="s">
        <v>13</v>
      </c>
      <c r="E48" s="137">
        <v>2</v>
      </c>
      <c r="F48" s="137"/>
      <c r="G48" s="155">
        <f t="shared" si="3"/>
        <v>0</v>
      </c>
      <c r="H48" s="138">
        <v>0</v>
      </c>
      <c r="I48" s="138">
        <f t="shared" si="4"/>
        <v>0</v>
      </c>
      <c r="J48" s="138">
        <v>0</v>
      </c>
      <c r="K48" s="138">
        <f t="shared" si="5"/>
        <v>0</v>
      </c>
    </row>
    <row r="49" spans="1:11" s="26" customFormat="1" ht="11.25" x14ac:dyDescent="0.2">
      <c r="A49" s="133">
        <v>37</v>
      </c>
      <c r="B49" s="134" t="s">
        <v>311</v>
      </c>
      <c r="C49" s="135" t="s">
        <v>312</v>
      </c>
      <c r="D49" s="136" t="s">
        <v>13</v>
      </c>
      <c r="E49" s="137">
        <v>2</v>
      </c>
      <c r="F49" s="137"/>
      <c r="G49" s="155">
        <f t="shared" si="3"/>
        <v>0</v>
      </c>
      <c r="H49" s="138">
        <v>0</v>
      </c>
      <c r="I49" s="138">
        <f t="shared" si="4"/>
        <v>0</v>
      </c>
      <c r="J49" s="138">
        <v>0</v>
      </c>
      <c r="K49" s="138">
        <f t="shared" si="5"/>
        <v>0</v>
      </c>
    </row>
    <row r="50" spans="1:11" s="26" customFormat="1" ht="11.25" x14ac:dyDescent="0.2">
      <c r="A50" s="133">
        <v>38</v>
      </c>
      <c r="B50" s="134" t="s">
        <v>313</v>
      </c>
      <c r="C50" s="135" t="s">
        <v>314</v>
      </c>
      <c r="D50" s="136" t="s">
        <v>2</v>
      </c>
      <c r="E50" s="137">
        <v>21</v>
      </c>
      <c r="F50" s="137"/>
      <c r="G50" s="155">
        <f t="shared" si="3"/>
        <v>0</v>
      </c>
      <c r="H50" s="138">
        <v>1.8000000000000001E-4</v>
      </c>
      <c r="I50" s="138">
        <f t="shared" si="4"/>
        <v>3.7800000000000004E-3</v>
      </c>
      <c r="J50" s="138">
        <v>0</v>
      </c>
      <c r="K50" s="138">
        <f t="shared" si="5"/>
        <v>0</v>
      </c>
    </row>
    <row r="51" spans="1:11" s="26" customFormat="1" ht="11.25" x14ac:dyDescent="0.2">
      <c r="A51" s="133">
        <v>39</v>
      </c>
      <c r="B51" s="134" t="s">
        <v>315</v>
      </c>
      <c r="C51" s="135" t="s">
        <v>316</v>
      </c>
      <c r="D51" s="136" t="s">
        <v>2</v>
      </c>
      <c r="E51" s="137">
        <v>21</v>
      </c>
      <c r="F51" s="137"/>
      <c r="G51" s="155">
        <f t="shared" si="3"/>
        <v>0</v>
      </c>
      <c r="H51" s="138">
        <v>1.0000000000000001E-5</v>
      </c>
      <c r="I51" s="138">
        <f t="shared" si="4"/>
        <v>2.1000000000000001E-4</v>
      </c>
      <c r="J51" s="138">
        <v>0</v>
      </c>
      <c r="K51" s="138">
        <f t="shared" si="5"/>
        <v>0</v>
      </c>
    </row>
    <row r="52" spans="1:11" s="26" customFormat="1" ht="11.25" x14ac:dyDescent="0.2">
      <c r="A52" s="133">
        <v>40</v>
      </c>
      <c r="B52" s="134" t="s">
        <v>317</v>
      </c>
      <c r="C52" s="135" t="s">
        <v>318</v>
      </c>
      <c r="D52" s="136" t="s">
        <v>3</v>
      </c>
      <c r="E52" s="137">
        <v>4.1000000000000002E-2</v>
      </c>
      <c r="F52" s="137"/>
      <c r="G52" s="155">
        <f t="shared" si="3"/>
        <v>0</v>
      </c>
      <c r="H52" s="138">
        <v>0</v>
      </c>
      <c r="I52" s="138">
        <f t="shared" si="4"/>
        <v>0</v>
      </c>
      <c r="J52" s="138">
        <v>0</v>
      </c>
      <c r="K52" s="138">
        <f t="shared" si="5"/>
        <v>0</v>
      </c>
    </row>
    <row r="53" spans="1:11" s="26" customFormat="1" ht="11.25" x14ac:dyDescent="0.2">
      <c r="A53" s="133">
        <v>41</v>
      </c>
      <c r="B53" s="134" t="s">
        <v>319</v>
      </c>
      <c r="C53" s="135" t="s">
        <v>320</v>
      </c>
      <c r="D53" s="136" t="s">
        <v>13</v>
      </c>
      <c r="E53" s="137">
        <v>3</v>
      </c>
      <c r="F53" s="137"/>
      <c r="G53" s="155">
        <f t="shared" si="3"/>
        <v>0</v>
      </c>
      <c r="H53" s="138">
        <v>0</v>
      </c>
      <c r="I53" s="138">
        <f t="shared" si="4"/>
        <v>0</v>
      </c>
      <c r="J53" s="138">
        <v>0</v>
      </c>
      <c r="K53" s="138">
        <f t="shared" si="5"/>
        <v>0</v>
      </c>
    </row>
    <row r="54" spans="1:11" s="26" customFormat="1" ht="11.25" x14ac:dyDescent="0.2">
      <c r="A54" s="133">
        <v>42</v>
      </c>
      <c r="B54" s="134" t="s">
        <v>321</v>
      </c>
      <c r="C54" s="135" t="s">
        <v>322</v>
      </c>
      <c r="D54" s="136" t="s">
        <v>2</v>
      </c>
      <c r="E54" s="137">
        <v>21</v>
      </c>
      <c r="F54" s="137"/>
      <c r="G54" s="155">
        <f t="shared" si="3"/>
        <v>0</v>
      </c>
      <c r="H54" s="138">
        <v>0</v>
      </c>
      <c r="I54" s="138">
        <f t="shared" si="4"/>
        <v>0</v>
      </c>
      <c r="J54" s="138">
        <v>-2.1299999999999999E-3</v>
      </c>
      <c r="K54" s="138">
        <f t="shared" si="5"/>
        <v>-4.4729999999999999E-2</v>
      </c>
    </row>
    <row r="55" spans="1:11" s="26" customFormat="1" ht="11.25" x14ac:dyDescent="0.2">
      <c r="A55" s="133">
        <v>43</v>
      </c>
      <c r="B55" s="134" t="s">
        <v>323</v>
      </c>
      <c r="C55" s="135" t="s">
        <v>324</v>
      </c>
      <c r="D55" s="136" t="s">
        <v>2</v>
      </c>
      <c r="E55" s="137">
        <v>21</v>
      </c>
      <c r="F55" s="137"/>
      <c r="G55" s="155">
        <f t="shared" si="3"/>
        <v>0</v>
      </c>
      <c r="H55" s="138">
        <v>0</v>
      </c>
      <c r="I55" s="138">
        <f t="shared" si="4"/>
        <v>0</v>
      </c>
      <c r="J55" s="138">
        <v>-2.3000000000000001E-4</v>
      </c>
      <c r="K55" s="138">
        <f t="shared" si="5"/>
        <v>-4.8300000000000001E-3</v>
      </c>
    </row>
    <row r="56" spans="1:11" s="26" customFormat="1" ht="11.25" x14ac:dyDescent="0.2">
      <c r="A56" s="133">
        <v>44</v>
      </c>
      <c r="B56" s="134" t="s">
        <v>325</v>
      </c>
      <c r="C56" s="135" t="s">
        <v>326</v>
      </c>
      <c r="D56" s="136" t="s">
        <v>3</v>
      </c>
      <c r="E56" s="137">
        <v>4.9599999999999998E-2</v>
      </c>
      <c r="F56" s="137"/>
      <c r="G56" s="155">
        <f t="shared" si="3"/>
        <v>0</v>
      </c>
      <c r="H56" s="138">
        <v>0</v>
      </c>
      <c r="I56" s="138">
        <f t="shared" si="4"/>
        <v>0</v>
      </c>
      <c r="J56" s="138">
        <v>0</v>
      </c>
      <c r="K56" s="138">
        <f t="shared" si="5"/>
        <v>0</v>
      </c>
    </row>
    <row r="57" spans="1:11" s="26" customFormat="1" ht="11.25" x14ac:dyDescent="0.2">
      <c r="A57" s="133">
        <v>45</v>
      </c>
      <c r="B57" s="134" t="s">
        <v>327</v>
      </c>
      <c r="C57" s="135" t="s">
        <v>328</v>
      </c>
      <c r="D57" s="136" t="s">
        <v>3</v>
      </c>
      <c r="E57" s="137">
        <v>4.9599999999999998E-2</v>
      </c>
      <c r="F57" s="137"/>
      <c r="G57" s="155">
        <f t="shared" si="3"/>
        <v>0</v>
      </c>
      <c r="H57" s="138">
        <v>0</v>
      </c>
      <c r="I57" s="138">
        <f t="shared" si="4"/>
        <v>0</v>
      </c>
      <c r="J57" s="138">
        <v>0</v>
      </c>
      <c r="K57" s="138">
        <f t="shared" si="5"/>
        <v>0</v>
      </c>
    </row>
    <row r="58" spans="1:11" s="26" customFormat="1" ht="11.25" x14ac:dyDescent="0.2">
      <c r="A58" s="133">
        <v>46</v>
      </c>
      <c r="B58" s="134" t="s">
        <v>329</v>
      </c>
      <c r="C58" s="135" t="s">
        <v>330</v>
      </c>
      <c r="D58" s="136" t="s">
        <v>3</v>
      </c>
      <c r="E58" s="137">
        <v>4.9599999999999998E-2</v>
      </c>
      <c r="F58" s="137"/>
      <c r="G58" s="155">
        <f t="shared" si="3"/>
        <v>0</v>
      </c>
      <c r="H58" s="138">
        <v>0</v>
      </c>
      <c r="I58" s="138">
        <f t="shared" si="4"/>
        <v>0</v>
      </c>
      <c r="J58" s="138">
        <v>0</v>
      </c>
      <c r="K58" s="138">
        <f t="shared" si="5"/>
        <v>0</v>
      </c>
    </row>
    <row r="59" spans="1:11" s="26" customFormat="1" ht="11.25" x14ac:dyDescent="0.2">
      <c r="A59" s="140"/>
      <c r="B59" s="141" t="s">
        <v>249</v>
      </c>
      <c r="C59" s="142" t="str">
        <f>CONCATENATE(B35," ",C35)</f>
        <v>722 Vnitřní vodovod</v>
      </c>
      <c r="D59" s="140"/>
      <c r="E59" s="143"/>
      <c r="F59" s="143"/>
      <c r="G59" s="156">
        <f>SUM(G35:G58)</f>
        <v>0</v>
      </c>
      <c r="H59" s="144"/>
      <c r="I59" s="145">
        <f>SUM(I35:I58)</f>
        <v>3.9549999999999995E-2</v>
      </c>
      <c r="J59" s="144"/>
      <c r="K59" s="145">
        <f>SUM(K35:K58)</f>
        <v>-4.956E-2</v>
      </c>
    </row>
    <row r="60" spans="1:11" s="26" customFormat="1" ht="11.25" x14ac:dyDescent="0.2">
      <c r="A60" s="128" t="s">
        <v>233</v>
      </c>
      <c r="B60" s="129" t="s">
        <v>331</v>
      </c>
      <c r="C60" s="130" t="s">
        <v>332</v>
      </c>
      <c r="D60" s="131"/>
      <c r="E60" s="132"/>
      <c r="F60" s="132"/>
      <c r="G60" s="154"/>
      <c r="H60" s="122"/>
      <c r="I60" s="122"/>
      <c r="J60" s="122"/>
      <c r="K60" s="122"/>
    </row>
    <row r="61" spans="1:11" s="26" customFormat="1" ht="11.25" x14ac:dyDescent="0.2">
      <c r="A61" s="128"/>
      <c r="B61" s="129"/>
      <c r="C61" s="146" t="s">
        <v>333</v>
      </c>
      <c r="D61" s="131"/>
      <c r="E61" s="132"/>
      <c r="F61" s="132"/>
      <c r="G61" s="154"/>
      <c r="H61" s="124"/>
      <c r="I61" s="124"/>
      <c r="J61" s="124"/>
      <c r="K61" s="124"/>
    </row>
    <row r="62" spans="1:11" s="26" customFormat="1" ht="11.25" x14ac:dyDescent="0.2">
      <c r="A62" s="133">
        <v>47</v>
      </c>
      <c r="B62" s="134" t="s">
        <v>334</v>
      </c>
      <c r="C62" s="135" t="s">
        <v>335</v>
      </c>
      <c r="D62" s="136" t="s">
        <v>336</v>
      </c>
      <c r="E62" s="137">
        <v>2</v>
      </c>
      <c r="F62" s="137"/>
      <c r="G62" s="155">
        <f t="shared" ref="G62:G79" si="6">E62*F62</f>
        <v>0</v>
      </c>
      <c r="H62" s="138">
        <v>1.5010000000000001E-2</v>
      </c>
      <c r="I62" s="138">
        <f t="shared" ref="I62:I79" si="7">E62*H62</f>
        <v>3.0020000000000002E-2</v>
      </c>
      <c r="J62" s="138">
        <v>0</v>
      </c>
      <c r="K62" s="138">
        <f t="shared" ref="K62:K79" si="8">E62*J62</f>
        <v>0</v>
      </c>
    </row>
    <row r="63" spans="1:11" s="26" customFormat="1" ht="11.25" x14ac:dyDescent="0.2">
      <c r="A63" s="133">
        <v>48</v>
      </c>
      <c r="B63" s="134" t="s">
        <v>337</v>
      </c>
      <c r="C63" s="135" t="s">
        <v>338</v>
      </c>
      <c r="D63" s="136" t="s">
        <v>263</v>
      </c>
      <c r="E63" s="137">
        <v>2</v>
      </c>
      <c r="F63" s="137"/>
      <c r="G63" s="155">
        <f t="shared" si="6"/>
        <v>0</v>
      </c>
      <c r="H63" s="138">
        <v>3.8000000000000002E-4</v>
      </c>
      <c r="I63" s="138">
        <f t="shared" si="7"/>
        <v>7.6000000000000004E-4</v>
      </c>
      <c r="J63" s="138">
        <v>0</v>
      </c>
      <c r="K63" s="138">
        <f t="shared" si="8"/>
        <v>0</v>
      </c>
    </row>
    <row r="64" spans="1:11" s="26" customFormat="1" ht="11.25" x14ac:dyDescent="0.2">
      <c r="A64" s="133">
        <v>49</v>
      </c>
      <c r="B64" s="134" t="s">
        <v>339</v>
      </c>
      <c r="C64" s="135" t="s">
        <v>340</v>
      </c>
      <c r="D64" s="136" t="s">
        <v>263</v>
      </c>
      <c r="E64" s="137">
        <v>2</v>
      </c>
      <c r="F64" s="137"/>
      <c r="G64" s="155">
        <f t="shared" si="6"/>
        <v>0</v>
      </c>
      <c r="H64" s="138">
        <v>2.9E-4</v>
      </c>
      <c r="I64" s="138">
        <f t="shared" si="7"/>
        <v>5.8E-4</v>
      </c>
      <c r="J64" s="138">
        <v>0</v>
      </c>
      <c r="K64" s="138">
        <f t="shared" si="8"/>
        <v>0</v>
      </c>
    </row>
    <row r="65" spans="1:11" s="26" customFormat="1" ht="11.25" x14ac:dyDescent="0.2">
      <c r="A65" s="133">
        <v>50</v>
      </c>
      <c r="B65" s="134" t="s">
        <v>341</v>
      </c>
      <c r="C65" s="135" t="s">
        <v>342</v>
      </c>
      <c r="D65" s="136" t="s">
        <v>263</v>
      </c>
      <c r="E65" s="137">
        <v>2</v>
      </c>
      <c r="F65" s="137"/>
      <c r="G65" s="155">
        <f t="shared" si="6"/>
        <v>0</v>
      </c>
      <c r="H65" s="138">
        <v>2E-3</v>
      </c>
      <c r="I65" s="138">
        <f t="shared" si="7"/>
        <v>4.0000000000000001E-3</v>
      </c>
      <c r="J65" s="138">
        <v>0</v>
      </c>
      <c r="K65" s="138">
        <f t="shared" si="8"/>
        <v>0</v>
      </c>
    </row>
    <row r="66" spans="1:11" s="26" customFormat="1" ht="11.25" x14ac:dyDescent="0.2">
      <c r="A66" s="133">
        <v>51</v>
      </c>
      <c r="B66" s="134" t="s">
        <v>343</v>
      </c>
      <c r="C66" s="135" t="s">
        <v>344</v>
      </c>
      <c r="D66" s="136" t="s">
        <v>336</v>
      </c>
      <c r="E66" s="137">
        <v>2</v>
      </c>
      <c r="F66" s="137"/>
      <c r="G66" s="155">
        <f t="shared" si="6"/>
        <v>0</v>
      </c>
      <c r="H66" s="138">
        <v>1.4E-3</v>
      </c>
      <c r="I66" s="138">
        <f t="shared" si="7"/>
        <v>2.8E-3</v>
      </c>
      <c r="J66" s="138">
        <v>0</v>
      </c>
      <c r="K66" s="138">
        <f t="shared" si="8"/>
        <v>0</v>
      </c>
    </row>
    <row r="67" spans="1:11" s="26" customFormat="1" ht="11.25" x14ac:dyDescent="0.2">
      <c r="A67" s="133">
        <v>53</v>
      </c>
      <c r="B67" s="134" t="s">
        <v>345</v>
      </c>
      <c r="C67" s="135" t="s">
        <v>346</v>
      </c>
      <c r="D67" s="136" t="s">
        <v>336</v>
      </c>
      <c r="E67" s="137">
        <v>2</v>
      </c>
      <c r="F67" s="137"/>
      <c r="G67" s="155">
        <f t="shared" si="6"/>
        <v>0</v>
      </c>
      <c r="H67" s="138">
        <v>1.2E-4</v>
      </c>
      <c r="I67" s="138">
        <f t="shared" si="7"/>
        <v>2.4000000000000001E-4</v>
      </c>
      <c r="J67" s="138">
        <v>0</v>
      </c>
      <c r="K67" s="138">
        <f t="shared" si="8"/>
        <v>0</v>
      </c>
    </row>
    <row r="68" spans="1:11" s="26" customFormat="1" ht="11.25" x14ac:dyDescent="0.2">
      <c r="A68" s="133">
        <v>54</v>
      </c>
      <c r="B68" s="134" t="s">
        <v>347</v>
      </c>
      <c r="C68" s="135" t="s">
        <v>348</v>
      </c>
      <c r="D68" s="136" t="s">
        <v>263</v>
      </c>
      <c r="E68" s="137">
        <v>2</v>
      </c>
      <c r="F68" s="137"/>
      <c r="G68" s="155">
        <f t="shared" si="6"/>
        <v>0</v>
      </c>
      <c r="H68" s="138">
        <v>2.9999999999999997E-4</v>
      </c>
      <c r="I68" s="138">
        <f t="shared" si="7"/>
        <v>5.9999999999999995E-4</v>
      </c>
      <c r="J68" s="138">
        <v>0</v>
      </c>
      <c r="K68" s="138">
        <f t="shared" si="8"/>
        <v>0</v>
      </c>
    </row>
    <row r="69" spans="1:11" s="26" customFormat="1" ht="11.25" x14ac:dyDescent="0.2">
      <c r="A69" s="133"/>
      <c r="B69" s="134"/>
      <c r="C69" s="147" t="s">
        <v>349</v>
      </c>
      <c r="D69" s="136"/>
      <c r="E69" s="137"/>
      <c r="F69" s="137"/>
      <c r="G69" s="155"/>
      <c r="H69" s="138"/>
      <c r="I69" s="138"/>
      <c r="J69" s="138"/>
      <c r="K69" s="138"/>
    </row>
    <row r="70" spans="1:11" s="26" customFormat="1" ht="22.5" x14ac:dyDescent="0.2">
      <c r="A70" s="133">
        <v>55</v>
      </c>
      <c r="B70" s="134" t="s">
        <v>350</v>
      </c>
      <c r="C70" s="135" t="s">
        <v>351</v>
      </c>
      <c r="D70" s="136" t="s">
        <v>263</v>
      </c>
      <c r="E70" s="137">
        <v>2</v>
      </c>
      <c r="F70" s="137"/>
      <c r="G70" s="155">
        <f t="shared" si="6"/>
        <v>0</v>
      </c>
      <c r="H70" s="138">
        <v>5.9000000000000003E-4</v>
      </c>
      <c r="I70" s="138">
        <f t="shared" si="7"/>
        <v>1.1800000000000001E-3</v>
      </c>
      <c r="J70" s="138">
        <v>0</v>
      </c>
      <c r="K70" s="138">
        <f t="shared" si="8"/>
        <v>0</v>
      </c>
    </row>
    <row r="71" spans="1:11" s="26" customFormat="1" ht="11.25" x14ac:dyDescent="0.2">
      <c r="A71" s="133">
        <v>56</v>
      </c>
      <c r="B71" s="134" t="s">
        <v>352</v>
      </c>
      <c r="C71" s="135" t="s">
        <v>353</v>
      </c>
      <c r="D71" s="136" t="s">
        <v>13</v>
      </c>
      <c r="E71" s="137">
        <v>2</v>
      </c>
      <c r="F71" s="137"/>
      <c r="G71" s="155">
        <f t="shared" si="6"/>
        <v>0</v>
      </c>
      <c r="H71" s="138">
        <v>1.5299999999999999E-3</v>
      </c>
      <c r="I71" s="138">
        <f t="shared" si="7"/>
        <v>3.0599999999999998E-3</v>
      </c>
      <c r="J71" s="138">
        <v>0</v>
      </c>
      <c r="K71" s="138">
        <f t="shared" si="8"/>
        <v>0</v>
      </c>
    </row>
    <row r="72" spans="1:11" s="26" customFormat="1" ht="11.25" x14ac:dyDescent="0.2">
      <c r="A72" s="133">
        <v>57</v>
      </c>
      <c r="B72" s="134" t="s">
        <v>354</v>
      </c>
      <c r="C72" s="135" t="s">
        <v>355</v>
      </c>
      <c r="D72" s="136" t="s">
        <v>13</v>
      </c>
      <c r="E72" s="137">
        <v>2</v>
      </c>
      <c r="F72" s="137"/>
      <c r="G72" s="155">
        <f t="shared" si="6"/>
        <v>0</v>
      </c>
      <c r="H72" s="138">
        <v>1E-4</v>
      </c>
      <c r="I72" s="138">
        <f t="shared" si="7"/>
        <v>2.0000000000000001E-4</v>
      </c>
      <c r="J72" s="138">
        <v>0</v>
      </c>
      <c r="K72" s="138">
        <f t="shared" si="8"/>
        <v>0</v>
      </c>
    </row>
    <row r="73" spans="1:11" s="26" customFormat="1" ht="11.25" x14ac:dyDescent="0.2">
      <c r="A73" s="133">
        <v>58</v>
      </c>
      <c r="B73" s="134" t="s">
        <v>356</v>
      </c>
      <c r="C73" s="135" t="s">
        <v>357</v>
      </c>
      <c r="D73" s="136" t="s">
        <v>13</v>
      </c>
      <c r="E73" s="137">
        <v>2</v>
      </c>
      <c r="F73" s="137"/>
      <c r="G73" s="155">
        <f t="shared" si="6"/>
        <v>0</v>
      </c>
      <c r="H73" s="138">
        <v>2.0000000000000002E-5</v>
      </c>
      <c r="I73" s="138">
        <f t="shared" si="7"/>
        <v>4.0000000000000003E-5</v>
      </c>
      <c r="J73" s="138">
        <v>0</v>
      </c>
      <c r="K73" s="138">
        <f t="shared" si="8"/>
        <v>0</v>
      </c>
    </row>
    <row r="74" spans="1:11" s="26" customFormat="1" ht="11.25" x14ac:dyDescent="0.2">
      <c r="A74" s="133">
        <v>59</v>
      </c>
      <c r="B74" s="134" t="s">
        <v>358</v>
      </c>
      <c r="C74" s="135" t="s">
        <v>359</v>
      </c>
      <c r="D74" s="136" t="s">
        <v>13</v>
      </c>
      <c r="E74" s="137">
        <v>2</v>
      </c>
      <c r="F74" s="137"/>
      <c r="G74" s="155">
        <f t="shared" si="6"/>
        <v>0</v>
      </c>
      <c r="H74" s="138">
        <v>1.2999999999999999E-4</v>
      </c>
      <c r="I74" s="138">
        <f t="shared" si="7"/>
        <v>2.5999999999999998E-4</v>
      </c>
      <c r="J74" s="138">
        <v>0</v>
      </c>
      <c r="K74" s="138">
        <f t="shared" si="8"/>
        <v>0</v>
      </c>
    </row>
    <row r="75" spans="1:11" s="26" customFormat="1" ht="11.25" x14ac:dyDescent="0.2">
      <c r="A75" s="133">
        <v>60</v>
      </c>
      <c r="B75" s="134" t="s">
        <v>360</v>
      </c>
      <c r="C75" s="135" t="s">
        <v>361</v>
      </c>
      <c r="D75" s="136" t="s">
        <v>3</v>
      </c>
      <c r="E75" s="137">
        <v>0.12520000000000001</v>
      </c>
      <c r="F75" s="137"/>
      <c r="G75" s="155">
        <f t="shared" si="6"/>
        <v>0</v>
      </c>
      <c r="H75" s="138">
        <v>0</v>
      </c>
      <c r="I75" s="138">
        <f t="shared" si="7"/>
        <v>0</v>
      </c>
      <c r="J75" s="138">
        <v>0</v>
      </c>
      <c r="K75" s="138">
        <f t="shared" si="8"/>
        <v>0</v>
      </c>
    </row>
    <row r="76" spans="1:11" s="26" customFormat="1" ht="11.25" x14ac:dyDescent="0.2">
      <c r="A76" s="133">
        <v>61</v>
      </c>
      <c r="B76" s="134" t="s">
        <v>362</v>
      </c>
      <c r="C76" s="135" t="s">
        <v>363</v>
      </c>
      <c r="D76" s="136" t="s">
        <v>336</v>
      </c>
      <c r="E76" s="137">
        <v>2</v>
      </c>
      <c r="F76" s="137"/>
      <c r="G76" s="155">
        <f t="shared" si="6"/>
        <v>0</v>
      </c>
      <c r="H76" s="138">
        <v>0</v>
      </c>
      <c r="I76" s="138">
        <f t="shared" si="7"/>
        <v>0</v>
      </c>
      <c r="J76" s="138">
        <v>-1.56E-3</v>
      </c>
      <c r="K76" s="138">
        <f t="shared" si="8"/>
        <v>-3.1199999999999999E-3</v>
      </c>
    </row>
    <row r="77" spans="1:11" s="26" customFormat="1" ht="11.25" x14ac:dyDescent="0.2">
      <c r="A77" s="133">
        <v>62</v>
      </c>
      <c r="B77" s="134" t="s">
        <v>364</v>
      </c>
      <c r="C77" s="135" t="s">
        <v>365</v>
      </c>
      <c r="D77" s="136" t="s">
        <v>3</v>
      </c>
      <c r="E77" s="137">
        <v>3.0999999999999999E-3</v>
      </c>
      <c r="F77" s="137"/>
      <c r="G77" s="155">
        <f t="shared" si="6"/>
        <v>0</v>
      </c>
      <c r="H77" s="138">
        <v>0</v>
      </c>
      <c r="I77" s="138">
        <f t="shared" si="7"/>
        <v>0</v>
      </c>
      <c r="J77" s="138">
        <v>0</v>
      </c>
      <c r="K77" s="138">
        <f t="shared" si="8"/>
        <v>0</v>
      </c>
    </row>
    <row r="78" spans="1:11" s="26" customFormat="1" ht="11.25" x14ac:dyDescent="0.2">
      <c r="A78" s="133">
        <v>63</v>
      </c>
      <c r="B78" s="134" t="s">
        <v>366</v>
      </c>
      <c r="C78" s="135" t="s">
        <v>279</v>
      </c>
      <c r="D78" s="136" t="s">
        <v>3</v>
      </c>
      <c r="E78" s="137">
        <v>3.0999999999999999E-3</v>
      </c>
      <c r="F78" s="137"/>
      <c r="G78" s="155">
        <f t="shared" si="6"/>
        <v>0</v>
      </c>
      <c r="H78" s="138">
        <v>0</v>
      </c>
      <c r="I78" s="138">
        <f t="shared" si="7"/>
        <v>0</v>
      </c>
      <c r="J78" s="138">
        <v>0</v>
      </c>
      <c r="K78" s="138">
        <f t="shared" si="8"/>
        <v>0</v>
      </c>
    </row>
    <row r="79" spans="1:11" s="26" customFormat="1" ht="11.25" x14ac:dyDescent="0.2">
      <c r="A79" s="133">
        <v>64</v>
      </c>
      <c r="B79" s="134" t="s">
        <v>367</v>
      </c>
      <c r="C79" s="135" t="s">
        <v>281</v>
      </c>
      <c r="D79" s="136" t="s">
        <v>3</v>
      </c>
      <c r="E79" s="137">
        <v>3.0999999999999999E-3</v>
      </c>
      <c r="F79" s="137"/>
      <c r="G79" s="155">
        <f t="shared" si="6"/>
        <v>0</v>
      </c>
      <c r="H79" s="138">
        <v>0</v>
      </c>
      <c r="I79" s="138">
        <f t="shared" si="7"/>
        <v>0</v>
      </c>
      <c r="J79" s="138">
        <v>0</v>
      </c>
      <c r="K79" s="138">
        <f t="shared" si="8"/>
        <v>0</v>
      </c>
    </row>
    <row r="80" spans="1:11" s="26" customFormat="1" ht="11.25" x14ac:dyDescent="0.2">
      <c r="A80" s="140"/>
      <c r="B80" s="141" t="s">
        <v>249</v>
      </c>
      <c r="C80" s="142" t="str">
        <f>CONCATENATE(B60," ",C60)</f>
        <v>725 Zařizovací předměty</v>
      </c>
      <c r="D80" s="140"/>
      <c r="E80" s="143"/>
      <c r="F80" s="143"/>
      <c r="G80" s="156">
        <f>SUM(G60:G79)</f>
        <v>0</v>
      </c>
      <c r="H80" s="144"/>
      <c r="I80" s="145">
        <f>SUM(I60:I79)</f>
        <v>4.3740000000000001E-2</v>
      </c>
      <c r="J80" s="144"/>
      <c r="K80" s="145">
        <f>SUM(K60:K79)</f>
        <v>-3.1199999999999999E-3</v>
      </c>
    </row>
    <row r="81" spans="1:11" s="26" customFormat="1" ht="11.25" x14ac:dyDescent="0.2">
      <c r="A81" s="128" t="s">
        <v>233</v>
      </c>
      <c r="B81" s="129" t="s">
        <v>368</v>
      </c>
      <c r="C81" s="130" t="s">
        <v>369</v>
      </c>
      <c r="D81" s="131"/>
      <c r="E81" s="132"/>
      <c r="F81" s="132"/>
      <c r="G81" s="154"/>
      <c r="H81" s="122"/>
      <c r="I81" s="122"/>
      <c r="J81" s="122"/>
      <c r="K81" s="122"/>
    </row>
    <row r="82" spans="1:11" s="26" customFormat="1" ht="11.25" x14ac:dyDescent="0.2">
      <c r="A82" s="133">
        <v>65</v>
      </c>
      <c r="B82" s="134" t="s">
        <v>370</v>
      </c>
      <c r="C82" s="135" t="s">
        <v>371</v>
      </c>
      <c r="D82" s="136" t="s">
        <v>372</v>
      </c>
      <c r="E82" s="137">
        <v>15</v>
      </c>
      <c r="F82" s="137"/>
      <c r="G82" s="155">
        <f>E82*F82</f>
        <v>0</v>
      </c>
      <c r="H82" s="138">
        <v>1E-3</v>
      </c>
      <c r="I82" s="138">
        <f>E82*H82</f>
        <v>1.4999999999999999E-2</v>
      </c>
      <c r="J82" s="138">
        <v>0</v>
      </c>
      <c r="K82" s="138">
        <f>E82*J82</f>
        <v>0</v>
      </c>
    </row>
    <row r="83" spans="1:11" s="26" customFormat="1" ht="11.25" x14ac:dyDescent="0.2">
      <c r="A83" s="133">
        <v>66</v>
      </c>
      <c r="B83" s="134" t="s">
        <v>373</v>
      </c>
      <c r="C83" s="135" t="s">
        <v>374</v>
      </c>
      <c r="D83" s="136" t="s">
        <v>372</v>
      </c>
      <c r="E83" s="137">
        <v>15</v>
      </c>
      <c r="F83" s="137"/>
      <c r="G83" s="155">
        <f>E83*F83</f>
        <v>0</v>
      </c>
      <c r="H83" s="138">
        <v>1E-3</v>
      </c>
      <c r="I83" s="138">
        <f>E83*H83</f>
        <v>1.4999999999999999E-2</v>
      </c>
      <c r="J83" s="138">
        <v>0</v>
      </c>
      <c r="K83" s="138">
        <f>E83*J83</f>
        <v>0</v>
      </c>
    </row>
    <row r="84" spans="1:11" s="26" customFormat="1" ht="11.25" x14ac:dyDescent="0.2">
      <c r="A84" s="133">
        <v>67</v>
      </c>
      <c r="B84" s="134" t="s">
        <v>375</v>
      </c>
      <c r="C84" s="135" t="s">
        <v>376</v>
      </c>
      <c r="D84" s="136" t="s">
        <v>3</v>
      </c>
      <c r="E84" s="137">
        <v>0.03</v>
      </c>
      <c r="F84" s="137"/>
      <c r="G84" s="155">
        <f>E84*F84</f>
        <v>0</v>
      </c>
      <c r="H84" s="138">
        <v>0</v>
      </c>
      <c r="I84" s="138">
        <f>E84*H84</f>
        <v>0</v>
      </c>
      <c r="J84" s="138">
        <v>0</v>
      </c>
      <c r="K84" s="138">
        <f>E84*J84</f>
        <v>0</v>
      </c>
    </row>
    <row r="85" spans="1:11" s="26" customFormat="1" ht="11.25" x14ac:dyDescent="0.2">
      <c r="A85" s="140"/>
      <c r="B85" s="141" t="s">
        <v>249</v>
      </c>
      <c r="C85" s="142" t="str">
        <f>CONCATENATE(B81," ",C81)</f>
        <v>767 Konstrukce zámečnické</v>
      </c>
      <c r="D85" s="140"/>
      <c r="E85" s="143"/>
      <c r="F85" s="143"/>
      <c r="G85" s="156">
        <f>SUM(G81:G84)</f>
        <v>0</v>
      </c>
      <c r="H85" s="144"/>
      <c r="I85" s="145">
        <f>SUM(I81:I84)</f>
        <v>0.03</v>
      </c>
      <c r="J85" s="144"/>
      <c r="K85" s="145">
        <f>SUM(K81:K84)</f>
        <v>0</v>
      </c>
    </row>
    <row r="86" spans="1:11" s="26" customFormat="1" ht="22.5" customHeight="1" thickBot="1" x14ac:dyDescent="0.3">
      <c r="A86" s="170"/>
      <c r="B86" s="152"/>
      <c r="C86" s="152" t="s">
        <v>382</v>
      </c>
      <c r="D86" s="152"/>
      <c r="E86" s="152"/>
      <c r="F86" s="152"/>
      <c r="G86" s="157">
        <f>+G17+G34+G59+G80+G85</f>
        <v>0</v>
      </c>
      <c r="H86" s="152"/>
      <c r="I86" s="152"/>
      <c r="J86" s="152"/>
      <c r="K86" s="171"/>
    </row>
    <row r="87" spans="1:11" s="26" customFormat="1" ht="11.25" x14ac:dyDescent="0.2">
      <c r="A87" s="148"/>
      <c r="B87" s="148"/>
      <c r="C87" s="148"/>
      <c r="D87" s="148"/>
      <c r="E87" s="148"/>
      <c r="F87" s="148"/>
      <c r="G87" s="158"/>
      <c r="H87" s="148"/>
      <c r="I87" s="148"/>
      <c r="J87" s="148"/>
      <c r="K87" s="148"/>
    </row>
    <row r="88" spans="1:11" s="26" customFormat="1" ht="11.25" x14ac:dyDescent="0.2">
      <c r="A88" s="148"/>
      <c r="B88" s="148"/>
      <c r="C88" s="148"/>
      <c r="D88" s="148"/>
      <c r="E88" s="148"/>
      <c r="F88" s="148"/>
      <c r="G88" s="158"/>
      <c r="H88" s="148"/>
      <c r="I88" s="148"/>
      <c r="J88" s="148"/>
      <c r="K88" s="148"/>
    </row>
    <row r="89" spans="1:11" s="26" customFormat="1" ht="11.25" x14ac:dyDescent="0.2">
      <c r="A89" s="148"/>
      <c r="B89" s="148"/>
      <c r="C89" s="148"/>
      <c r="D89" s="148"/>
      <c r="E89" s="148"/>
      <c r="F89" s="148"/>
      <c r="G89" s="158"/>
      <c r="H89" s="148"/>
      <c r="I89" s="148"/>
      <c r="J89" s="148"/>
      <c r="K89" s="148"/>
    </row>
    <row r="90" spans="1:11" s="26" customFormat="1" ht="11.25" x14ac:dyDescent="0.2">
      <c r="A90" s="148"/>
      <c r="B90" s="148"/>
      <c r="C90" s="148"/>
      <c r="D90" s="148"/>
      <c r="E90" s="148"/>
      <c r="F90" s="148"/>
      <c r="G90" s="158"/>
      <c r="H90" s="148"/>
      <c r="I90" s="148"/>
      <c r="J90" s="148"/>
      <c r="K90" s="148"/>
    </row>
    <row r="91" spans="1:11" s="26" customFormat="1" ht="11.25" x14ac:dyDescent="0.2">
      <c r="A91" s="148"/>
      <c r="B91" s="148"/>
      <c r="C91" s="148"/>
      <c r="D91" s="148"/>
      <c r="E91" s="148"/>
      <c r="F91" s="148"/>
      <c r="G91" s="158"/>
      <c r="H91" s="148"/>
      <c r="I91" s="148"/>
      <c r="J91" s="148"/>
      <c r="K91" s="148"/>
    </row>
    <row r="92" spans="1:11" s="26" customFormat="1" ht="11.25" x14ac:dyDescent="0.2">
      <c r="A92" s="148"/>
      <c r="B92" s="148"/>
      <c r="C92" s="148"/>
      <c r="D92" s="148"/>
      <c r="E92" s="148"/>
      <c r="F92" s="148"/>
      <c r="G92" s="158"/>
      <c r="H92" s="148"/>
      <c r="I92" s="148"/>
      <c r="J92" s="148"/>
      <c r="K92" s="148"/>
    </row>
    <row r="93" spans="1:11" s="26" customFormat="1" ht="11.25" x14ac:dyDescent="0.2">
      <c r="A93" s="148"/>
      <c r="B93" s="148"/>
      <c r="C93" s="148"/>
      <c r="D93" s="148"/>
      <c r="E93" s="148"/>
      <c r="F93" s="148"/>
      <c r="G93" s="158"/>
      <c r="H93" s="148"/>
      <c r="I93" s="148"/>
      <c r="J93" s="148"/>
      <c r="K93" s="148"/>
    </row>
    <row r="94" spans="1:11" s="26" customFormat="1" ht="11.25" x14ac:dyDescent="0.2">
      <c r="A94" s="148"/>
      <c r="B94" s="148"/>
      <c r="C94" s="148"/>
      <c r="D94" s="148"/>
      <c r="E94" s="148"/>
      <c r="F94" s="148"/>
      <c r="G94" s="158"/>
      <c r="H94" s="148"/>
      <c r="I94" s="148"/>
      <c r="J94" s="148"/>
      <c r="K94" s="148"/>
    </row>
    <row r="95" spans="1:11" x14ac:dyDescent="0.2">
      <c r="E95" s="119"/>
    </row>
    <row r="96" spans="1:11" x14ac:dyDescent="0.2">
      <c r="E96" s="119"/>
    </row>
    <row r="97" spans="5:5" x14ac:dyDescent="0.2">
      <c r="E97" s="119"/>
    </row>
    <row r="98" spans="5:5" x14ac:dyDescent="0.2">
      <c r="E98" s="119"/>
    </row>
    <row r="99" spans="5:5" x14ac:dyDescent="0.2">
      <c r="E99" s="119"/>
    </row>
    <row r="100" spans="5:5" x14ac:dyDescent="0.2">
      <c r="E100" s="119"/>
    </row>
    <row r="101" spans="5:5" x14ac:dyDescent="0.2">
      <c r="E101" s="119"/>
    </row>
    <row r="102" spans="5:5" x14ac:dyDescent="0.2">
      <c r="E102" s="119"/>
    </row>
    <row r="103" spans="5:5" x14ac:dyDescent="0.2">
      <c r="E103" s="119"/>
    </row>
    <row r="104" spans="5:5" x14ac:dyDescent="0.2">
      <c r="E104" s="119"/>
    </row>
    <row r="105" spans="5:5" x14ac:dyDescent="0.2">
      <c r="E105" s="119"/>
    </row>
    <row r="106" spans="5:5" x14ac:dyDescent="0.2">
      <c r="E106" s="119"/>
    </row>
    <row r="107" spans="5:5" x14ac:dyDescent="0.2">
      <c r="E107" s="119"/>
    </row>
    <row r="108" spans="5:5" x14ac:dyDescent="0.2">
      <c r="E108" s="119"/>
    </row>
    <row r="109" spans="5:5" x14ac:dyDescent="0.2">
      <c r="E109" s="119"/>
    </row>
    <row r="110" spans="5:5" x14ac:dyDescent="0.2">
      <c r="E110" s="119"/>
    </row>
    <row r="111" spans="5:5" x14ac:dyDescent="0.2">
      <c r="E111" s="119"/>
    </row>
    <row r="112" spans="5:5" x14ac:dyDescent="0.2">
      <c r="E112" s="119"/>
    </row>
    <row r="113" spans="5:5" x14ac:dyDescent="0.2">
      <c r="E113" s="119"/>
    </row>
    <row r="114" spans="5:5" x14ac:dyDescent="0.2">
      <c r="E114" s="119"/>
    </row>
    <row r="115" spans="5:5" x14ac:dyDescent="0.2">
      <c r="E115" s="119"/>
    </row>
    <row r="116" spans="5:5" x14ac:dyDescent="0.2">
      <c r="E116" s="119"/>
    </row>
    <row r="117" spans="5:5" x14ac:dyDescent="0.2">
      <c r="E117" s="119"/>
    </row>
    <row r="118" spans="5:5" x14ac:dyDescent="0.2">
      <c r="E118" s="119"/>
    </row>
    <row r="119" spans="5:5" x14ac:dyDescent="0.2">
      <c r="E119" s="119"/>
    </row>
    <row r="120" spans="5:5" x14ac:dyDescent="0.2">
      <c r="E120" s="119"/>
    </row>
    <row r="121" spans="5:5" x14ac:dyDescent="0.2">
      <c r="E121" s="119"/>
    </row>
    <row r="122" spans="5:5" x14ac:dyDescent="0.2">
      <c r="E122" s="119"/>
    </row>
    <row r="123" spans="5:5" x14ac:dyDescent="0.2">
      <c r="E123" s="119"/>
    </row>
    <row r="124" spans="5:5" x14ac:dyDescent="0.2">
      <c r="E124" s="119"/>
    </row>
    <row r="125" spans="5:5" x14ac:dyDescent="0.2">
      <c r="E125" s="119"/>
    </row>
    <row r="126" spans="5:5" x14ac:dyDescent="0.2">
      <c r="E126" s="119"/>
    </row>
    <row r="127" spans="5:5" x14ac:dyDescent="0.2">
      <c r="E127" s="119"/>
    </row>
    <row r="128" spans="5:5" x14ac:dyDescent="0.2">
      <c r="E128" s="119"/>
    </row>
    <row r="129" spans="1:7" x14ac:dyDescent="0.2">
      <c r="E129" s="119"/>
    </row>
    <row r="130" spans="1:7" x14ac:dyDescent="0.2">
      <c r="E130" s="119"/>
    </row>
    <row r="131" spans="1:7" x14ac:dyDescent="0.2">
      <c r="E131" s="119"/>
    </row>
    <row r="132" spans="1:7" x14ac:dyDescent="0.2">
      <c r="E132" s="119"/>
    </row>
    <row r="133" spans="1:7" x14ac:dyDescent="0.2">
      <c r="E133" s="119"/>
    </row>
    <row r="134" spans="1:7" x14ac:dyDescent="0.2">
      <c r="E134" s="119"/>
    </row>
    <row r="135" spans="1:7" x14ac:dyDescent="0.2">
      <c r="E135" s="119"/>
    </row>
    <row r="136" spans="1:7" x14ac:dyDescent="0.2">
      <c r="E136" s="119"/>
    </row>
    <row r="137" spans="1:7" x14ac:dyDescent="0.2">
      <c r="E137" s="119"/>
    </row>
    <row r="138" spans="1:7" x14ac:dyDescent="0.2">
      <c r="A138" s="125"/>
      <c r="B138" s="125"/>
    </row>
    <row r="139" spans="1:7" x14ac:dyDescent="0.2">
      <c r="C139" s="126"/>
      <c r="D139" s="126"/>
      <c r="E139" s="127"/>
      <c r="F139" s="126"/>
      <c r="G139" s="159"/>
    </row>
    <row r="140" spans="1:7" x14ac:dyDescent="0.2">
      <c r="A140" s="125"/>
      <c r="B140" s="125"/>
    </row>
  </sheetData>
  <pageMargins left="0.27559055118110237" right="0.19685039370078741" top="0.9055118110236221" bottom="0.6692913385826772" header="0.31496062992125984" footer="0.19685039370078741"/>
  <pageSetup paperSize="9" orientation="landscape" r:id="rId1"/>
  <headerFooter>
    <oddFooter>&amp;L&amp;8&amp;F     &amp;A&amp;R&amp;8&amp;D
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C58FB-94EE-4D8D-AA6C-8ED5AC951F2F}">
  <sheetPr>
    <tabColor theme="7" tint="0.39997558519241921"/>
  </sheetPr>
  <dimension ref="A1:K113"/>
  <sheetViews>
    <sheetView workbookViewId="0">
      <selection activeCell="F7" sqref="F7:F57"/>
    </sheetView>
  </sheetViews>
  <sheetFormatPr defaultRowHeight="12.75" x14ac:dyDescent="0.2"/>
  <cols>
    <col min="1" max="1" width="4.42578125" style="119" customWidth="1"/>
    <col min="2" max="2" width="14.140625" style="119" customWidth="1"/>
    <col min="3" max="3" width="57.7109375" style="119" customWidth="1"/>
    <col min="4" max="4" width="5.85546875" style="119" bestFit="1" customWidth="1"/>
    <col min="5" max="5" width="8.28515625" style="121" bestFit="1" customWidth="1"/>
    <col min="6" max="6" width="8.28515625" style="119" bestFit="1" customWidth="1"/>
    <col min="7" max="7" width="10.28515625" style="123" bestFit="1" customWidth="1"/>
    <col min="8" max="11" width="8.7109375" style="119" bestFit="1" customWidth="1"/>
  </cols>
  <sheetData>
    <row r="1" spans="1:11" ht="20.25" x14ac:dyDescent="0.3">
      <c r="A1" s="69" t="s">
        <v>467</v>
      </c>
    </row>
    <row r="2" spans="1:11" ht="20.25" x14ac:dyDescent="0.3">
      <c r="A2" s="69" t="s">
        <v>185</v>
      </c>
    </row>
    <row r="3" spans="1:11" ht="20.25" x14ac:dyDescent="0.3">
      <c r="A3" s="69" t="s">
        <v>383</v>
      </c>
    </row>
    <row r="4" spans="1:11" ht="6.75" customHeight="1" x14ac:dyDescent="0.2">
      <c r="A4" s="120"/>
    </row>
    <row r="5" spans="1:11" s="26" customFormat="1" ht="23.25" customHeight="1" x14ac:dyDescent="0.2">
      <c r="A5" s="149" t="s">
        <v>227</v>
      </c>
      <c r="B5" s="150" t="s">
        <v>228</v>
      </c>
      <c r="C5" s="150" t="s">
        <v>229</v>
      </c>
      <c r="D5" s="150" t="s">
        <v>4</v>
      </c>
      <c r="E5" s="150" t="s">
        <v>230</v>
      </c>
      <c r="F5" s="150" t="s">
        <v>231</v>
      </c>
      <c r="G5" s="153" t="s">
        <v>232</v>
      </c>
      <c r="H5" s="151" t="s">
        <v>378</v>
      </c>
      <c r="I5" s="151" t="s">
        <v>379</v>
      </c>
      <c r="J5" s="151" t="s">
        <v>380</v>
      </c>
      <c r="K5" s="151" t="s">
        <v>381</v>
      </c>
    </row>
    <row r="6" spans="1:11" s="26" customFormat="1" ht="11.25" x14ac:dyDescent="0.2">
      <c r="A6" s="128" t="s">
        <v>233</v>
      </c>
      <c r="B6" s="164" t="s">
        <v>385</v>
      </c>
      <c r="C6" s="166" t="s">
        <v>386</v>
      </c>
      <c r="D6" s="131"/>
      <c r="E6" s="132"/>
      <c r="F6" s="132"/>
      <c r="G6" s="154"/>
      <c r="H6" s="122"/>
      <c r="I6" s="122"/>
      <c r="J6" s="122"/>
      <c r="K6" s="122"/>
    </row>
    <row r="7" spans="1:11" s="26" customFormat="1" ht="15" customHeight="1" x14ac:dyDescent="0.2">
      <c r="A7" s="133">
        <v>1</v>
      </c>
      <c r="B7" s="169" t="s">
        <v>387</v>
      </c>
      <c r="C7" s="167" t="s">
        <v>388</v>
      </c>
      <c r="D7" s="136" t="s">
        <v>263</v>
      </c>
      <c r="E7" s="137">
        <v>4</v>
      </c>
      <c r="F7" s="137"/>
      <c r="G7" s="155">
        <f>E7*F7</f>
        <v>0</v>
      </c>
      <c r="H7" s="138"/>
      <c r="I7" s="138"/>
      <c r="J7" s="138"/>
      <c r="K7" s="138"/>
    </row>
    <row r="8" spans="1:11" s="26" customFormat="1" ht="15" customHeight="1" x14ac:dyDescent="0.2">
      <c r="A8" s="133">
        <v>2</v>
      </c>
      <c r="B8" s="169" t="s">
        <v>389</v>
      </c>
      <c r="C8" s="168" t="s">
        <v>390</v>
      </c>
      <c r="D8" s="136" t="s">
        <v>263</v>
      </c>
      <c r="E8" s="137">
        <v>2</v>
      </c>
      <c r="F8" s="137"/>
      <c r="G8" s="155">
        <f>E8*F8</f>
        <v>0</v>
      </c>
      <c r="H8" s="138"/>
      <c r="I8" s="138"/>
      <c r="J8" s="138"/>
      <c r="K8" s="138"/>
    </row>
    <row r="9" spans="1:11" s="26" customFormat="1" ht="15" customHeight="1" x14ac:dyDescent="0.2">
      <c r="A9" s="133">
        <v>3</v>
      </c>
      <c r="B9" s="169" t="s">
        <v>391</v>
      </c>
      <c r="C9" s="168" t="s">
        <v>392</v>
      </c>
      <c r="D9" s="136" t="s">
        <v>263</v>
      </c>
      <c r="E9" s="137">
        <v>1</v>
      </c>
      <c r="F9" s="137"/>
      <c r="G9" s="155">
        <f>E9*F9</f>
        <v>0</v>
      </c>
      <c r="H9" s="138"/>
      <c r="I9" s="138"/>
      <c r="J9" s="138"/>
      <c r="K9" s="138"/>
    </row>
    <row r="10" spans="1:11" s="26" customFormat="1" ht="15" customHeight="1" x14ac:dyDescent="0.2">
      <c r="A10" s="133">
        <v>4</v>
      </c>
      <c r="B10" s="169" t="s">
        <v>393</v>
      </c>
      <c r="C10" s="168" t="s">
        <v>394</v>
      </c>
      <c r="D10" s="136" t="s">
        <v>263</v>
      </c>
      <c r="E10" s="137">
        <v>4</v>
      </c>
      <c r="F10" s="137"/>
      <c r="G10" s="155">
        <f>E10*F10</f>
        <v>0</v>
      </c>
      <c r="H10" s="138"/>
      <c r="I10" s="138"/>
      <c r="J10" s="138"/>
      <c r="K10" s="138"/>
    </row>
    <row r="11" spans="1:11" s="26" customFormat="1" ht="15" customHeight="1" x14ac:dyDescent="0.2">
      <c r="A11" s="133">
        <v>5</v>
      </c>
      <c r="B11" s="169" t="s">
        <v>395</v>
      </c>
      <c r="C11" s="168" t="s">
        <v>396</v>
      </c>
      <c r="D11" s="136" t="s">
        <v>2</v>
      </c>
      <c r="E11" s="137">
        <v>6</v>
      </c>
      <c r="F11" s="137"/>
      <c r="G11" s="155">
        <f t="shared" ref="G11:G22" si="0">E11*F11</f>
        <v>0</v>
      </c>
      <c r="H11" s="138"/>
      <c r="I11" s="138"/>
      <c r="J11" s="138"/>
      <c r="K11" s="138"/>
    </row>
    <row r="12" spans="1:11" s="26" customFormat="1" ht="11.25" x14ac:dyDescent="0.2">
      <c r="A12" s="133">
        <v>6</v>
      </c>
      <c r="B12" s="169" t="s">
        <v>397</v>
      </c>
      <c r="C12" s="168" t="s">
        <v>404</v>
      </c>
      <c r="D12" s="136" t="s">
        <v>263</v>
      </c>
      <c r="E12" s="137">
        <v>1</v>
      </c>
      <c r="F12" s="137"/>
      <c r="G12" s="155">
        <f t="shared" si="0"/>
        <v>0</v>
      </c>
      <c r="H12" s="138"/>
      <c r="I12" s="138"/>
      <c r="J12" s="138"/>
      <c r="K12" s="138"/>
    </row>
    <row r="13" spans="1:11" s="26" customFormat="1" ht="11.25" x14ac:dyDescent="0.2">
      <c r="A13" s="133">
        <v>7</v>
      </c>
      <c r="B13" s="169" t="s">
        <v>398</v>
      </c>
      <c r="C13" s="168" t="s">
        <v>405</v>
      </c>
      <c r="D13" s="136" t="s">
        <v>263</v>
      </c>
      <c r="E13" s="137">
        <v>2</v>
      </c>
      <c r="F13" s="137"/>
      <c r="G13" s="155">
        <f t="shared" si="0"/>
        <v>0</v>
      </c>
      <c r="H13" s="138"/>
      <c r="I13" s="138"/>
      <c r="J13" s="138"/>
      <c r="K13" s="138"/>
    </row>
    <row r="14" spans="1:11" s="26" customFormat="1" ht="11.25" x14ac:dyDescent="0.2">
      <c r="A14" s="133">
        <v>8</v>
      </c>
      <c r="B14" s="169" t="s">
        <v>399</v>
      </c>
      <c r="C14" s="168" t="s">
        <v>406</v>
      </c>
      <c r="D14" s="136" t="s">
        <v>263</v>
      </c>
      <c r="E14" s="137">
        <v>4</v>
      </c>
      <c r="F14" s="137"/>
      <c r="G14" s="155">
        <f t="shared" si="0"/>
        <v>0</v>
      </c>
      <c r="H14" s="138"/>
      <c r="I14" s="138"/>
      <c r="J14" s="138"/>
      <c r="K14" s="138"/>
    </row>
    <row r="15" spans="1:11" s="26" customFormat="1" ht="11.25" x14ac:dyDescent="0.2">
      <c r="A15" s="133">
        <v>9</v>
      </c>
      <c r="B15" s="169" t="s">
        <v>389</v>
      </c>
      <c r="C15" s="168" t="s">
        <v>407</v>
      </c>
      <c r="D15" s="136" t="s">
        <v>263</v>
      </c>
      <c r="E15" s="137">
        <v>1</v>
      </c>
      <c r="F15" s="137"/>
      <c r="G15" s="155">
        <f t="shared" si="0"/>
        <v>0</v>
      </c>
      <c r="H15" s="138"/>
      <c r="I15" s="138"/>
      <c r="J15" s="138"/>
      <c r="K15" s="138"/>
    </row>
    <row r="16" spans="1:11" s="26" customFormat="1" ht="11.25" x14ac:dyDescent="0.2">
      <c r="A16" s="133">
        <v>10</v>
      </c>
      <c r="B16" s="169" t="s">
        <v>389</v>
      </c>
      <c r="C16" s="168" t="s">
        <v>408</v>
      </c>
      <c r="D16" s="136" t="s">
        <v>263</v>
      </c>
      <c r="E16" s="137">
        <v>4</v>
      </c>
      <c r="F16" s="137"/>
      <c r="G16" s="155">
        <f t="shared" si="0"/>
        <v>0</v>
      </c>
      <c r="H16" s="138"/>
      <c r="I16" s="138"/>
      <c r="J16" s="138"/>
      <c r="K16" s="138"/>
    </row>
    <row r="17" spans="1:11" s="26" customFormat="1" ht="11.25" x14ac:dyDescent="0.2">
      <c r="A17" s="133">
        <v>11</v>
      </c>
      <c r="B17" s="169" t="s">
        <v>389</v>
      </c>
      <c r="C17" s="168" t="s">
        <v>409</v>
      </c>
      <c r="D17" s="136" t="s">
        <v>263</v>
      </c>
      <c r="E17" s="137">
        <v>2</v>
      </c>
      <c r="F17" s="137"/>
      <c r="G17" s="155">
        <f t="shared" si="0"/>
        <v>0</v>
      </c>
      <c r="H17" s="138"/>
      <c r="I17" s="138"/>
      <c r="J17" s="138"/>
      <c r="K17" s="138"/>
    </row>
    <row r="18" spans="1:11" s="26" customFormat="1" ht="11.25" x14ac:dyDescent="0.2">
      <c r="A18" s="133">
        <v>12</v>
      </c>
      <c r="B18" s="169" t="s">
        <v>400</v>
      </c>
      <c r="C18" s="168" t="s">
        <v>410</v>
      </c>
      <c r="D18" s="136" t="s">
        <v>263</v>
      </c>
      <c r="E18" s="137">
        <v>2</v>
      </c>
      <c r="F18" s="137"/>
      <c r="G18" s="155">
        <f t="shared" si="0"/>
        <v>0</v>
      </c>
      <c r="H18" s="138"/>
      <c r="I18" s="138"/>
      <c r="J18" s="138"/>
      <c r="K18" s="138"/>
    </row>
    <row r="19" spans="1:11" s="26" customFormat="1" ht="11.25" x14ac:dyDescent="0.2">
      <c r="A19" s="133">
        <v>13</v>
      </c>
      <c r="B19" s="169" t="s">
        <v>400</v>
      </c>
      <c r="C19" s="168" t="s">
        <v>411</v>
      </c>
      <c r="D19" s="136" t="s">
        <v>263</v>
      </c>
      <c r="E19" s="137">
        <v>2</v>
      </c>
      <c r="F19" s="137"/>
      <c r="G19" s="155">
        <f t="shared" si="0"/>
        <v>0</v>
      </c>
      <c r="H19" s="138"/>
      <c r="I19" s="138"/>
      <c r="J19" s="138"/>
      <c r="K19" s="138"/>
    </row>
    <row r="20" spans="1:11" s="26" customFormat="1" ht="11.25" x14ac:dyDescent="0.2">
      <c r="A20" s="133">
        <v>14</v>
      </c>
      <c r="B20" s="169" t="s">
        <v>401</v>
      </c>
      <c r="C20" s="168" t="s">
        <v>412</v>
      </c>
      <c r="D20" s="136" t="s">
        <v>2</v>
      </c>
      <c r="E20" s="137">
        <v>2</v>
      </c>
      <c r="F20" s="137"/>
      <c r="G20" s="155">
        <f t="shared" si="0"/>
        <v>0</v>
      </c>
      <c r="H20" s="138"/>
      <c r="I20" s="138"/>
      <c r="J20" s="138"/>
      <c r="K20" s="138"/>
    </row>
    <row r="21" spans="1:11" s="26" customFormat="1" ht="11.25" x14ac:dyDescent="0.2">
      <c r="A21" s="133">
        <v>15</v>
      </c>
      <c r="B21" s="169" t="s">
        <v>402</v>
      </c>
      <c r="C21" s="168" t="s">
        <v>413</v>
      </c>
      <c r="D21" s="136" t="s">
        <v>2</v>
      </c>
      <c r="E21" s="137">
        <v>26</v>
      </c>
      <c r="F21" s="137"/>
      <c r="G21" s="155">
        <f t="shared" si="0"/>
        <v>0</v>
      </c>
      <c r="H21" s="138"/>
      <c r="I21" s="138"/>
      <c r="J21" s="138"/>
      <c r="K21" s="138"/>
    </row>
    <row r="22" spans="1:11" s="26" customFormat="1" ht="11.25" x14ac:dyDescent="0.2">
      <c r="A22" s="133">
        <v>16</v>
      </c>
      <c r="B22" s="169" t="s">
        <v>403</v>
      </c>
      <c r="C22" s="168" t="s">
        <v>414</v>
      </c>
      <c r="D22" s="136" t="s">
        <v>2</v>
      </c>
      <c r="E22" s="137">
        <v>4</v>
      </c>
      <c r="F22" s="137"/>
      <c r="G22" s="155">
        <f t="shared" si="0"/>
        <v>0</v>
      </c>
      <c r="H22" s="138"/>
      <c r="I22" s="138"/>
      <c r="J22" s="138"/>
      <c r="K22" s="138"/>
    </row>
    <row r="23" spans="1:11" s="26" customFormat="1" ht="11.25" x14ac:dyDescent="0.2">
      <c r="A23" s="140"/>
      <c r="B23" s="165" t="s">
        <v>249</v>
      </c>
      <c r="C23" s="142" t="str">
        <f>CONCATENATE(B6," ",C6)</f>
        <v>C21M Elektromontáže</v>
      </c>
      <c r="D23" s="140"/>
      <c r="E23" s="143"/>
      <c r="F23" s="143"/>
      <c r="G23" s="156">
        <f>SUM(G6:G22)</f>
        <v>0</v>
      </c>
      <c r="H23" s="144"/>
      <c r="I23" s="145"/>
      <c r="J23" s="144"/>
      <c r="K23" s="145"/>
    </row>
    <row r="24" spans="1:11" s="26" customFormat="1" ht="11.25" x14ac:dyDescent="0.2">
      <c r="A24" s="128" t="s">
        <v>233</v>
      </c>
      <c r="B24" s="164" t="s">
        <v>415</v>
      </c>
      <c r="C24" s="166" t="s">
        <v>416</v>
      </c>
      <c r="D24" s="131"/>
      <c r="E24" s="132"/>
      <c r="F24" s="132"/>
      <c r="G24" s="154"/>
      <c r="H24" s="122"/>
      <c r="I24" s="122"/>
      <c r="J24" s="122"/>
      <c r="K24" s="122"/>
    </row>
    <row r="25" spans="1:11" s="26" customFormat="1" ht="11.25" x14ac:dyDescent="0.2">
      <c r="A25" s="133">
        <v>1</v>
      </c>
      <c r="B25" s="169" t="s">
        <v>417</v>
      </c>
      <c r="C25" s="168" t="s">
        <v>420</v>
      </c>
      <c r="D25" s="136" t="s">
        <v>2</v>
      </c>
      <c r="E25" s="137">
        <v>1</v>
      </c>
      <c r="F25" s="137"/>
      <c r="G25" s="155">
        <f t="shared" ref="G25:G26" si="1">E25*F25</f>
        <v>0</v>
      </c>
      <c r="H25" s="138"/>
      <c r="I25" s="138"/>
      <c r="J25" s="138"/>
      <c r="K25" s="138"/>
    </row>
    <row r="26" spans="1:11" s="26" customFormat="1" ht="11.25" x14ac:dyDescent="0.2">
      <c r="A26" s="133">
        <v>2</v>
      </c>
      <c r="B26" s="169" t="s">
        <v>418</v>
      </c>
      <c r="C26" s="168" t="s">
        <v>419</v>
      </c>
      <c r="D26" s="136" t="s">
        <v>263</v>
      </c>
      <c r="E26" s="137">
        <v>18</v>
      </c>
      <c r="F26" s="137"/>
      <c r="G26" s="155">
        <f t="shared" si="1"/>
        <v>0</v>
      </c>
      <c r="H26" s="138"/>
      <c r="I26" s="138"/>
      <c r="J26" s="138"/>
      <c r="K26" s="138"/>
    </row>
    <row r="27" spans="1:11" s="26" customFormat="1" ht="11.25" x14ac:dyDescent="0.2">
      <c r="A27" s="140"/>
      <c r="B27" s="165" t="s">
        <v>249</v>
      </c>
      <c r="C27" s="142" t="str">
        <f>CONCATENATE(B24," ",C24)</f>
        <v>C801-3 Stavební práce - výseky, kapsy, rýhy</v>
      </c>
      <c r="D27" s="140"/>
      <c r="E27" s="143"/>
      <c r="F27" s="143"/>
      <c r="G27" s="156">
        <f>SUM(G24:G26)</f>
        <v>0</v>
      </c>
      <c r="H27" s="144"/>
      <c r="I27" s="145"/>
      <c r="J27" s="144"/>
      <c r="K27" s="145"/>
    </row>
    <row r="28" spans="1:11" s="26" customFormat="1" ht="11.25" x14ac:dyDescent="0.2">
      <c r="A28" s="128" t="s">
        <v>233</v>
      </c>
      <c r="B28" s="164" t="s">
        <v>421</v>
      </c>
      <c r="C28" s="166" t="s">
        <v>422</v>
      </c>
      <c r="D28" s="131"/>
      <c r="E28" s="132"/>
      <c r="F28" s="132"/>
      <c r="G28" s="154"/>
      <c r="H28" s="122"/>
      <c r="I28" s="122"/>
      <c r="J28" s="122"/>
      <c r="K28" s="122"/>
    </row>
    <row r="29" spans="1:11" s="26" customFormat="1" ht="11.25" x14ac:dyDescent="0.2">
      <c r="A29" s="133">
        <v>1</v>
      </c>
      <c r="B29" s="169" t="s">
        <v>423</v>
      </c>
      <c r="C29" s="168" t="s">
        <v>426</v>
      </c>
      <c r="E29" s="137">
        <v>2</v>
      </c>
      <c r="F29" s="137"/>
      <c r="G29" s="155">
        <f t="shared" ref="G29:G31" si="2">E29*F29</f>
        <v>0</v>
      </c>
      <c r="H29" s="138"/>
      <c r="I29" s="138"/>
      <c r="J29" s="138"/>
      <c r="K29" s="138"/>
    </row>
    <row r="30" spans="1:11" s="26" customFormat="1" ht="11.25" x14ac:dyDescent="0.2">
      <c r="A30" s="133">
        <v>2</v>
      </c>
      <c r="B30" s="169" t="s">
        <v>424</v>
      </c>
      <c r="C30" s="168" t="s">
        <v>427</v>
      </c>
      <c r="D30" s="136" t="s">
        <v>263</v>
      </c>
      <c r="E30" s="137">
        <v>1</v>
      </c>
      <c r="F30" s="137"/>
      <c r="G30" s="155">
        <f t="shared" si="2"/>
        <v>0</v>
      </c>
      <c r="H30" s="138"/>
      <c r="I30" s="138"/>
      <c r="J30" s="138"/>
      <c r="K30" s="138"/>
    </row>
    <row r="31" spans="1:11" s="26" customFormat="1" ht="11.25" x14ac:dyDescent="0.2">
      <c r="A31" s="133">
        <v>3</v>
      </c>
      <c r="B31" s="169" t="s">
        <v>425</v>
      </c>
      <c r="C31" s="168" t="s">
        <v>428</v>
      </c>
      <c r="D31" s="136" t="s">
        <v>263</v>
      </c>
      <c r="E31" s="137">
        <v>1</v>
      </c>
      <c r="F31" s="137"/>
      <c r="G31" s="155">
        <f t="shared" si="2"/>
        <v>0</v>
      </c>
      <c r="H31" s="138"/>
      <c r="I31" s="138"/>
      <c r="J31" s="138"/>
      <c r="K31" s="138"/>
    </row>
    <row r="32" spans="1:11" s="26" customFormat="1" ht="11.25" x14ac:dyDescent="0.2">
      <c r="A32" s="140"/>
      <c r="B32" s="165" t="s">
        <v>249</v>
      </c>
      <c r="C32" s="142" t="str">
        <f>CONCATENATE(B28," ",C28)</f>
        <v>VC 7/32 Rozvaděče</v>
      </c>
      <c r="D32" s="140"/>
      <c r="E32" s="143"/>
      <c r="F32" s="143"/>
      <c r="G32" s="156">
        <f>SUM(G28:G31)</f>
        <v>0</v>
      </c>
      <c r="H32" s="144"/>
      <c r="I32" s="145"/>
      <c r="J32" s="144"/>
      <c r="K32" s="145"/>
    </row>
    <row r="33" spans="1:11" s="26" customFormat="1" ht="11.25" x14ac:dyDescent="0.2">
      <c r="A33" s="128" t="s">
        <v>233</v>
      </c>
      <c r="B33" s="164"/>
      <c r="C33" s="130" t="s">
        <v>456</v>
      </c>
      <c r="D33" s="131"/>
      <c r="E33" s="132"/>
      <c r="F33" s="132"/>
      <c r="G33" s="154"/>
      <c r="H33" s="122"/>
      <c r="I33" s="122"/>
      <c r="J33" s="122"/>
      <c r="K33" s="122"/>
    </row>
    <row r="34" spans="1:11" s="26" customFormat="1" ht="11.25" x14ac:dyDescent="0.2">
      <c r="A34" s="133">
        <v>1</v>
      </c>
      <c r="B34" s="169" t="s">
        <v>443</v>
      </c>
      <c r="C34" s="168" t="s">
        <v>457</v>
      </c>
      <c r="D34" s="136" t="s">
        <v>263</v>
      </c>
      <c r="E34" s="137">
        <v>1</v>
      </c>
      <c r="F34" s="137"/>
      <c r="G34" s="155">
        <f t="shared" ref="G34:G48" si="3">E34*F34</f>
        <v>0</v>
      </c>
      <c r="H34" s="138"/>
      <c r="I34" s="138"/>
      <c r="J34" s="138"/>
      <c r="K34" s="138"/>
    </row>
    <row r="35" spans="1:11" s="26" customFormat="1" ht="11.25" x14ac:dyDescent="0.2">
      <c r="A35" s="133">
        <v>2</v>
      </c>
      <c r="B35" s="169" t="s">
        <v>444</v>
      </c>
      <c r="C35" s="168" t="s">
        <v>405</v>
      </c>
      <c r="D35" s="136" t="s">
        <v>263</v>
      </c>
      <c r="E35" s="137">
        <v>2</v>
      </c>
      <c r="F35" s="137"/>
      <c r="G35" s="155">
        <f t="shared" si="3"/>
        <v>0</v>
      </c>
      <c r="H35" s="138"/>
      <c r="I35" s="138"/>
      <c r="J35" s="138"/>
      <c r="K35" s="138"/>
    </row>
    <row r="36" spans="1:11" s="26" customFormat="1" ht="11.25" x14ac:dyDescent="0.2">
      <c r="A36" s="133">
        <v>3</v>
      </c>
      <c r="B36" s="169" t="s">
        <v>445</v>
      </c>
      <c r="C36" s="168" t="s">
        <v>458</v>
      </c>
      <c r="D36" s="136" t="s">
        <v>263</v>
      </c>
      <c r="E36" s="137">
        <v>4</v>
      </c>
      <c r="F36" s="137"/>
      <c r="G36" s="155">
        <f t="shared" si="3"/>
        <v>0</v>
      </c>
      <c r="H36" s="138"/>
      <c r="I36" s="138"/>
      <c r="J36" s="138"/>
      <c r="K36" s="138"/>
    </row>
    <row r="37" spans="1:11" s="26" customFormat="1" ht="11.25" x14ac:dyDescent="0.2">
      <c r="A37" s="133">
        <v>50</v>
      </c>
      <c r="B37" s="169" t="s">
        <v>445</v>
      </c>
      <c r="C37" s="168" t="s">
        <v>459</v>
      </c>
      <c r="D37" s="136" t="s">
        <v>263</v>
      </c>
      <c r="E37" s="137">
        <v>4</v>
      </c>
      <c r="F37" s="137"/>
      <c r="G37" s="155">
        <f t="shared" si="3"/>
        <v>0</v>
      </c>
      <c r="H37" s="138"/>
      <c r="I37" s="138"/>
      <c r="J37" s="138"/>
      <c r="K37" s="138"/>
    </row>
    <row r="38" spans="1:11" s="26" customFormat="1" ht="11.25" x14ac:dyDescent="0.2">
      <c r="A38" s="133">
        <v>51</v>
      </c>
      <c r="B38" s="169" t="s">
        <v>446</v>
      </c>
      <c r="C38" s="168" t="s">
        <v>460</v>
      </c>
      <c r="D38" s="136" t="s">
        <v>263</v>
      </c>
      <c r="E38" s="137">
        <v>1</v>
      </c>
      <c r="F38" s="137"/>
      <c r="G38" s="155">
        <f t="shared" si="3"/>
        <v>0</v>
      </c>
      <c r="H38" s="138"/>
      <c r="I38" s="138"/>
      <c r="J38" s="138"/>
      <c r="K38" s="138"/>
    </row>
    <row r="39" spans="1:11" s="26" customFormat="1" ht="11.25" x14ac:dyDescent="0.2">
      <c r="A39" s="133">
        <v>53</v>
      </c>
      <c r="B39" s="169" t="s">
        <v>447</v>
      </c>
      <c r="C39" s="168" t="s">
        <v>413</v>
      </c>
      <c r="D39" s="136" t="s">
        <v>2</v>
      </c>
      <c r="E39" s="137">
        <v>26</v>
      </c>
      <c r="F39" s="137"/>
      <c r="G39" s="155">
        <f t="shared" si="3"/>
        <v>0</v>
      </c>
      <c r="H39" s="138"/>
      <c r="I39" s="138"/>
      <c r="J39" s="138"/>
      <c r="K39" s="138"/>
    </row>
    <row r="40" spans="1:11" s="26" customFormat="1" ht="11.25" x14ac:dyDescent="0.2">
      <c r="A40" s="133">
        <v>54</v>
      </c>
      <c r="B40" s="169" t="s">
        <v>448</v>
      </c>
      <c r="C40" s="168" t="s">
        <v>414</v>
      </c>
      <c r="D40" s="136" t="s">
        <v>2</v>
      </c>
      <c r="E40" s="137">
        <v>4</v>
      </c>
      <c r="F40" s="137"/>
      <c r="G40" s="155">
        <f t="shared" si="3"/>
        <v>0</v>
      </c>
      <c r="H40" s="138"/>
      <c r="I40" s="138"/>
      <c r="J40" s="138"/>
      <c r="K40" s="138"/>
    </row>
    <row r="41" spans="1:11" s="26" customFormat="1" ht="11.25" x14ac:dyDescent="0.2">
      <c r="A41" s="133">
        <v>55</v>
      </c>
      <c r="B41" s="169" t="s">
        <v>449</v>
      </c>
      <c r="C41" s="168" t="s">
        <v>408</v>
      </c>
      <c r="D41" s="136" t="s">
        <v>263</v>
      </c>
      <c r="E41" s="137">
        <v>4</v>
      </c>
      <c r="F41" s="137"/>
      <c r="G41" s="155">
        <f t="shared" si="3"/>
        <v>0</v>
      </c>
      <c r="H41" s="138"/>
      <c r="I41" s="138"/>
      <c r="J41" s="138"/>
      <c r="K41" s="138"/>
    </row>
    <row r="42" spans="1:11" s="26" customFormat="1" ht="11.25" x14ac:dyDescent="0.2">
      <c r="A42" s="133">
        <v>56</v>
      </c>
      <c r="B42" s="169" t="s">
        <v>449</v>
      </c>
      <c r="C42" s="168" t="s">
        <v>461</v>
      </c>
      <c r="D42" s="136" t="s">
        <v>263</v>
      </c>
      <c r="E42" s="137">
        <v>2</v>
      </c>
      <c r="F42" s="137"/>
      <c r="G42" s="155">
        <f t="shared" si="3"/>
        <v>0</v>
      </c>
      <c r="H42" s="138"/>
      <c r="I42" s="138"/>
      <c r="J42" s="138"/>
      <c r="K42" s="138"/>
    </row>
    <row r="43" spans="1:11" s="26" customFormat="1" ht="11.25" x14ac:dyDescent="0.2">
      <c r="A43" s="133">
        <v>57</v>
      </c>
      <c r="B43" s="169" t="s">
        <v>450</v>
      </c>
      <c r="C43" s="168" t="s">
        <v>462</v>
      </c>
      <c r="D43" s="136" t="s">
        <v>263</v>
      </c>
      <c r="E43" s="137">
        <v>1</v>
      </c>
      <c r="F43" s="137"/>
      <c r="G43" s="155">
        <f t="shared" si="3"/>
        <v>0</v>
      </c>
      <c r="H43" s="138"/>
      <c r="I43" s="138"/>
      <c r="J43" s="138"/>
      <c r="K43" s="138"/>
    </row>
    <row r="44" spans="1:11" s="26" customFormat="1" ht="11.25" x14ac:dyDescent="0.2">
      <c r="A44" s="133">
        <v>58</v>
      </c>
      <c r="B44" s="169" t="s">
        <v>451</v>
      </c>
      <c r="C44" s="168" t="s">
        <v>463</v>
      </c>
      <c r="D44" s="136" t="s">
        <v>263</v>
      </c>
      <c r="E44" s="137">
        <v>1</v>
      </c>
      <c r="F44" s="137"/>
      <c r="G44" s="155">
        <f t="shared" si="3"/>
        <v>0</v>
      </c>
      <c r="H44" s="138"/>
      <c r="I44" s="138"/>
      <c r="J44" s="138"/>
      <c r="K44" s="138"/>
    </row>
    <row r="45" spans="1:11" s="26" customFormat="1" ht="11.25" x14ac:dyDescent="0.2">
      <c r="A45" s="133">
        <v>59</v>
      </c>
      <c r="B45" s="169" t="s">
        <v>452</v>
      </c>
      <c r="C45" s="168" t="s">
        <v>428</v>
      </c>
      <c r="D45" s="136" t="s">
        <v>263</v>
      </c>
      <c r="E45" s="137">
        <v>2</v>
      </c>
      <c r="F45" s="137"/>
      <c r="G45" s="155">
        <f t="shared" si="3"/>
        <v>0</v>
      </c>
      <c r="H45" s="138"/>
      <c r="I45" s="138"/>
      <c r="J45" s="138"/>
      <c r="K45" s="138"/>
    </row>
    <row r="46" spans="1:11" s="26" customFormat="1" ht="11.25" x14ac:dyDescent="0.2">
      <c r="A46" s="133">
        <v>60</v>
      </c>
      <c r="B46" s="169" t="s">
        <v>453</v>
      </c>
      <c r="C46" s="168" t="s">
        <v>464</v>
      </c>
      <c r="D46" s="136" t="s">
        <v>2</v>
      </c>
      <c r="E46" s="137">
        <v>2</v>
      </c>
      <c r="F46" s="137"/>
      <c r="G46" s="155">
        <f t="shared" si="3"/>
        <v>0</v>
      </c>
      <c r="H46" s="138"/>
      <c r="I46" s="138"/>
      <c r="J46" s="138"/>
      <c r="K46" s="138"/>
    </row>
    <row r="47" spans="1:11" s="26" customFormat="1" ht="11.25" x14ac:dyDescent="0.2">
      <c r="A47" s="133">
        <v>61</v>
      </c>
      <c r="B47" s="169" t="s">
        <v>454</v>
      </c>
      <c r="C47" s="168" t="s">
        <v>465</v>
      </c>
      <c r="D47" s="136" t="s">
        <v>263</v>
      </c>
      <c r="E47" s="137">
        <v>2</v>
      </c>
      <c r="F47" s="137"/>
      <c r="G47" s="155">
        <f t="shared" si="3"/>
        <v>0</v>
      </c>
      <c r="H47" s="138"/>
      <c r="I47" s="138"/>
      <c r="J47" s="138"/>
      <c r="K47" s="138"/>
    </row>
    <row r="48" spans="1:11" s="26" customFormat="1" ht="11.25" x14ac:dyDescent="0.2">
      <c r="A48" s="133">
        <v>62</v>
      </c>
      <c r="B48" s="169" t="s">
        <v>455</v>
      </c>
      <c r="C48" s="168" t="s">
        <v>466</v>
      </c>
      <c r="D48" s="136" t="s">
        <v>263</v>
      </c>
      <c r="E48" s="137">
        <v>2</v>
      </c>
      <c r="F48" s="137"/>
      <c r="G48" s="155">
        <f t="shared" si="3"/>
        <v>0</v>
      </c>
      <c r="H48" s="138"/>
      <c r="I48" s="138"/>
      <c r="J48" s="138"/>
      <c r="K48" s="138"/>
    </row>
    <row r="49" spans="1:11" s="26" customFormat="1" ht="11.25" x14ac:dyDescent="0.2">
      <c r="A49" s="140"/>
      <c r="B49" s="141" t="s">
        <v>249</v>
      </c>
      <c r="C49" s="142" t="str">
        <f>CONCATENATE(B33," ",C33)</f>
        <v xml:space="preserve"> Materiály</v>
      </c>
      <c r="D49" s="140"/>
      <c r="E49" s="143"/>
      <c r="F49" s="143"/>
      <c r="G49" s="156">
        <f>SUM(G33:G48)</f>
        <v>0</v>
      </c>
      <c r="H49" s="144"/>
      <c r="I49" s="145"/>
      <c r="J49" s="144"/>
      <c r="K49" s="145"/>
    </row>
    <row r="50" spans="1:11" s="26" customFormat="1" ht="11.25" x14ac:dyDescent="0.2">
      <c r="A50" s="128" t="s">
        <v>233</v>
      </c>
      <c r="B50" s="129"/>
      <c r="C50" s="130" t="s">
        <v>429</v>
      </c>
      <c r="D50" s="131"/>
      <c r="E50" s="132"/>
      <c r="F50" s="132"/>
      <c r="G50" s="154"/>
      <c r="H50" s="122"/>
      <c r="I50" s="122"/>
      <c r="J50" s="122"/>
      <c r="K50" s="122"/>
    </row>
    <row r="51" spans="1:11" s="26" customFormat="1" ht="11.25" x14ac:dyDescent="0.2">
      <c r="A51" s="133">
        <v>1</v>
      </c>
      <c r="B51" s="134"/>
      <c r="C51" s="135" t="s">
        <v>430</v>
      </c>
      <c r="D51" s="136" t="s">
        <v>434</v>
      </c>
      <c r="E51" s="137">
        <v>3</v>
      </c>
      <c r="F51" s="137"/>
      <c r="G51" s="155">
        <f>E51*F51</f>
        <v>0</v>
      </c>
      <c r="H51" s="138"/>
      <c r="I51" s="138"/>
      <c r="J51" s="138"/>
      <c r="K51" s="138"/>
    </row>
    <row r="52" spans="1:11" s="26" customFormat="1" ht="11.25" x14ac:dyDescent="0.2">
      <c r="A52" s="133">
        <v>2</v>
      </c>
      <c r="B52" s="134"/>
      <c r="C52" s="135" t="s">
        <v>431</v>
      </c>
      <c r="D52" s="136" t="s">
        <v>434</v>
      </c>
      <c r="E52" s="137">
        <v>0.5</v>
      </c>
      <c r="F52" s="137"/>
      <c r="G52" s="155">
        <f t="shared" ref="G52:G57" si="4">E52*F52</f>
        <v>0</v>
      </c>
      <c r="H52" s="138"/>
      <c r="I52" s="138"/>
      <c r="J52" s="138"/>
      <c r="K52" s="138"/>
    </row>
    <row r="53" spans="1:11" s="26" customFormat="1" ht="11.25" x14ac:dyDescent="0.2">
      <c r="A53" s="133">
        <v>3</v>
      </c>
      <c r="B53" s="134"/>
      <c r="C53" s="135" t="s">
        <v>432</v>
      </c>
      <c r="D53" s="136" t="s">
        <v>434</v>
      </c>
      <c r="E53" s="137">
        <v>2</v>
      </c>
      <c r="F53" s="137"/>
      <c r="G53" s="155">
        <f t="shared" si="4"/>
        <v>0</v>
      </c>
      <c r="H53" s="138"/>
      <c r="I53" s="138"/>
      <c r="J53" s="138"/>
      <c r="K53" s="138"/>
    </row>
    <row r="54" spans="1:11" s="26" customFormat="1" ht="11.25" x14ac:dyDescent="0.2">
      <c r="A54" s="133">
        <v>4</v>
      </c>
      <c r="B54" s="134"/>
      <c r="C54" s="135" t="s">
        <v>433</v>
      </c>
      <c r="D54" s="136" t="s">
        <v>434</v>
      </c>
      <c r="E54" s="137">
        <v>3</v>
      </c>
      <c r="F54" s="137"/>
      <c r="G54" s="155">
        <f t="shared" si="4"/>
        <v>0</v>
      </c>
      <c r="H54" s="138"/>
      <c r="I54" s="138"/>
      <c r="J54" s="138"/>
      <c r="K54" s="138"/>
    </row>
    <row r="55" spans="1:11" s="26" customFormat="1" ht="11.25" x14ac:dyDescent="0.2">
      <c r="A55" s="133">
        <v>5</v>
      </c>
      <c r="B55" s="169" t="s">
        <v>435</v>
      </c>
      <c r="C55" s="169" t="s">
        <v>438</v>
      </c>
      <c r="D55" s="136" t="s">
        <v>441</v>
      </c>
      <c r="E55" s="137">
        <v>1</v>
      </c>
      <c r="F55" s="137"/>
      <c r="G55" s="155">
        <f t="shared" si="4"/>
        <v>0</v>
      </c>
      <c r="H55" s="138"/>
      <c r="I55" s="138"/>
      <c r="J55" s="138"/>
      <c r="K55" s="138"/>
    </row>
    <row r="56" spans="1:11" s="26" customFormat="1" ht="11.25" x14ac:dyDescent="0.2">
      <c r="A56" s="133">
        <v>6</v>
      </c>
      <c r="B56" s="169" t="s">
        <v>436</v>
      </c>
      <c r="C56" s="169" t="s">
        <v>439</v>
      </c>
      <c r="D56" s="136" t="s">
        <v>263</v>
      </c>
      <c r="E56" s="137">
        <v>2</v>
      </c>
      <c r="F56" s="137"/>
      <c r="G56" s="155">
        <f t="shared" si="4"/>
        <v>0</v>
      </c>
      <c r="H56" s="138"/>
      <c r="I56" s="138"/>
      <c r="J56" s="138"/>
      <c r="K56" s="138"/>
    </row>
    <row r="57" spans="1:11" s="26" customFormat="1" ht="11.25" x14ac:dyDescent="0.2">
      <c r="A57" s="133">
        <v>7</v>
      </c>
      <c r="B57" s="169" t="s">
        <v>437</v>
      </c>
      <c r="C57" s="169" t="s">
        <v>440</v>
      </c>
      <c r="D57" s="136" t="s">
        <v>442</v>
      </c>
      <c r="E57" s="137">
        <v>2</v>
      </c>
      <c r="F57" s="137"/>
      <c r="G57" s="155">
        <f t="shared" si="4"/>
        <v>0</v>
      </c>
      <c r="H57" s="138"/>
      <c r="I57" s="138"/>
      <c r="J57" s="138"/>
      <c r="K57" s="138"/>
    </row>
    <row r="58" spans="1:11" s="26" customFormat="1" ht="11.25" x14ac:dyDescent="0.2">
      <c r="A58" s="140"/>
      <c r="B58" s="141" t="s">
        <v>249</v>
      </c>
      <c r="C58" s="142" t="str">
        <f>CONCATENATE(B50," ",C50)</f>
        <v xml:space="preserve"> Práce v HZS a ostatní</v>
      </c>
      <c r="D58" s="140"/>
      <c r="E58" s="143"/>
      <c r="F58" s="143"/>
      <c r="G58" s="156">
        <f>SUM(G50:G57)</f>
        <v>0</v>
      </c>
      <c r="H58" s="144"/>
      <c r="I58" s="145"/>
      <c r="J58" s="144"/>
      <c r="K58" s="145"/>
    </row>
    <row r="59" spans="1:11" s="26" customFormat="1" ht="22.5" customHeight="1" thickBot="1" x14ac:dyDescent="0.3">
      <c r="A59" s="170"/>
      <c r="B59" s="152"/>
      <c r="C59" s="152" t="s">
        <v>384</v>
      </c>
      <c r="D59" s="152"/>
      <c r="E59" s="152"/>
      <c r="F59" s="152"/>
      <c r="G59" s="157">
        <f>+G23+G27+G32+G49+G58</f>
        <v>0</v>
      </c>
      <c r="H59" s="152"/>
      <c r="I59" s="152"/>
      <c r="J59" s="152"/>
      <c r="K59" s="171"/>
    </row>
    <row r="60" spans="1:11" s="26" customFormat="1" ht="11.25" x14ac:dyDescent="0.2">
      <c r="A60" s="148"/>
      <c r="B60" s="148"/>
      <c r="C60" s="148"/>
      <c r="D60" s="148"/>
      <c r="E60" s="148"/>
      <c r="F60" s="148"/>
      <c r="G60" s="158"/>
      <c r="H60" s="148"/>
      <c r="I60" s="148"/>
      <c r="J60" s="148"/>
      <c r="K60" s="148"/>
    </row>
    <row r="61" spans="1:11" s="26" customFormat="1" ht="11.25" x14ac:dyDescent="0.2">
      <c r="A61" s="148"/>
      <c r="B61" s="148"/>
      <c r="C61" s="148"/>
      <c r="D61" s="148"/>
      <c r="E61" s="148"/>
      <c r="F61" s="148"/>
      <c r="G61" s="158"/>
      <c r="H61" s="148"/>
      <c r="I61" s="148"/>
      <c r="J61" s="148"/>
      <c r="K61" s="148"/>
    </row>
    <row r="62" spans="1:11" s="26" customFormat="1" ht="11.25" x14ac:dyDescent="0.2">
      <c r="A62" s="148"/>
      <c r="B62" s="148"/>
      <c r="C62" s="148"/>
      <c r="D62" s="148"/>
      <c r="E62" s="148"/>
      <c r="F62" s="148"/>
      <c r="G62" s="158"/>
      <c r="H62" s="148"/>
      <c r="I62" s="148"/>
      <c r="J62" s="148"/>
      <c r="K62" s="148"/>
    </row>
    <row r="63" spans="1:11" s="26" customFormat="1" ht="11.25" x14ac:dyDescent="0.2">
      <c r="A63" s="148"/>
      <c r="B63" s="148"/>
      <c r="C63" s="148"/>
      <c r="D63" s="148"/>
      <c r="E63" s="148"/>
      <c r="F63" s="148"/>
      <c r="G63" s="158"/>
      <c r="H63" s="148"/>
      <c r="I63" s="148"/>
      <c r="J63" s="148"/>
      <c r="K63" s="148"/>
    </row>
    <row r="64" spans="1:11" s="26" customFormat="1" ht="11.25" x14ac:dyDescent="0.2">
      <c r="A64" s="148"/>
      <c r="B64" s="148"/>
      <c r="C64" s="148"/>
      <c r="D64" s="148"/>
      <c r="E64" s="148"/>
      <c r="F64" s="148"/>
      <c r="G64" s="158"/>
      <c r="H64" s="148"/>
      <c r="I64" s="148"/>
      <c r="J64" s="148"/>
      <c r="K64" s="148"/>
    </row>
    <row r="65" spans="1:11" s="26" customFormat="1" ht="11.25" x14ac:dyDescent="0.2">
      <c r="A65" s="148"/>
      <c r="B65" s="148"/>
      <c r="C65" s="148"/>
      <c r="D65" s="148"/>
      <c r="E65" s="148"/>
      <c r="F65" s="148"/>
      <c r="G65" s="158"/>
      <c r="H65" s="148"/>
      <c r="I65" s="148"/>
      <c r="J65" s="148"/>
      <c r="K65" s="148"/>
    </row>
    <row r="66" spans="1:11" s="26" customFormat="1" ht="11.25" x14ac:dyDescent="0.2">
      <c r="A66" s="148"/>
      <c r="B66" s="148"/>
      <c r="C66" s="148"/>
      <c r="D66" s="148"/>
      <c r="E66" s="148"/>
      <c r="F66" s="148"/>
      <c r="G66" s="158"/>
      <c r="H66" s="148"/>
      <c r="I66" s="148"/>
      <c r="J66" s="148"/>
      <c r="K66" s="148"/>
    </row>
    <row r="67" spans="1:11" s="26" customFormat="1" ht="11.25" x14ac:dyDescent="0.2">
      <c r="A67" s="148"/>
      <c r="B67" s="148"/>
      <c r="C67" s="148"/>
      <c r="D67" s="148"/>
      <c r="E67" s="148"/>
      <c r="F67" s="148"/>
      <c r="G67" s="158"/>
      <c r="H67" s="148"/>
      <c r="I67" s="148"/>
      <c r="J67" s="148"/>
      <c r="K67" s="148"/>
    </row>
    <row r="68" spans="1:11" x14ac:dyDescent="0.2">
      <c r="E68" s="119"/>
    </row>
    <row r="69" spans="1:11" x14ac:dyDescent="0.2">
      <c r="E69" s="119"/>
    </row>
    <row r="70" spans="1:11" s="119" customFormat="1" x14ac:dyDescent="0.2">
      <c r="G70" s="123"/>
    </row>
    <row r="71" spans="1:11" s="119" customFormat="1" x14ac:dyDescent="0.2">
      <c r="G71" s="123"/>
    </row>
    <row r="72" spans="1:11" s="119" customFormat="1" x14ac:dyDescent="0.2">
      <c r="G72" s="123"/>
    </row>
    <row r="73" spans="1:11" s="119" customFormat="1" x14ac:dyDescent="0.2">
      <c r="G73" s="123"/>
    </row>
    <row r="74" spans="1:11" s="119" customFormat="1" x14ac:dyDescent="0.2">
      <c r="G74" s="123"/>
    </row>
    <row r="75" spans="1:11" s="119" customFormat="1" x14ac:dyDescent="0.2">
      <c r="G75" s="123"/>
    </row>
    <row r="76" spans="1:11" s="119" customFormat="1" x14ac:dyDescent="0.2">
      <c r="G76" s="123"/>
    </row>
    <row r="77" spans="1:11" s="119" customFormat="1" x14ac:dyDescent="0.2">
      <c r="G77" s="123"/>
    </row>
    <row r="78" spans="1:11" s="119" customFormat="1" x14ac:dyDescent="0.2">
      <c r="G78" s="123"/>
    </row>
    <row r="79" spans="1:11" s="119" customFormat="1" x14ac:dyDescent="0.2">
      <c r="G79" s="123"/>
    </row>
    <row r="80" spans="1:11" s="119" customFormat="1" x14ac:dyDescent="0.2">
      <c r="G80" s="123"/>
    </row>
    <row r="81" spans="7:7" s="119" customFormat="1" x14ac:dyDescent="0.2">
      <c r="G81" s="123"/>
    </row>
    <row r="82" spans="7:7" s="119" customFormat="1" x14ac:dyDescent="0.2">
      <c r="G82" s="123"/>
    </row>
    <row r="83" spans="7:7" s="119" customFormat="1" x14ac:dyDescent="0.2">
      <c r="G83" s="123"/>
    </row>
    <row r="84" spans="7:7" s="119" customFormat="1" x14ac:dyDescent="0.2">
      <c r="G84" s="123"/>
    </row>
    <row r="85" spans="7:7" s="119" customFormat="1" x14ac:dyDescent="0.2">
      <c r="G85" s="123"/>
    </row>
    <row r="86" spans="7:7" s="119" customFormat="1" x14ac:dyDescent="0.2">
      <c r="G86" s="123"/>
    </row>
    <row r="87" spans="7:7" s="119" customFormat="1" x14ac:dyDescent="0.2">
      <c r="G87" s="123"/>
    </row>
    <row r="88" spans="7:7" s="119" customFormat="1" x14ac:dyDescent="0.2">
      <c r="G88" s="123"/>
    </row>
    <row r="89" spans="7:7" s="119" customFormat="1" x14ac:dyDescent="0.2">
      <c r="G89" s="123"/>
    </row>
    <row r="90" spans="7:7" s="119" customFormat="1" x14ac:dyDescent="0.2">
      <c r="G90" s="123"/>
    </row>
    <row r="91" spans="7:7" s="119" customFormat="1" x14ac:dyDescent="0.2">
      <c r="G91" s="123"/>
    </row>
    <row r="92" spans="7:7" s="119" customFormat="1" x14ac:dyDescent="0.2">
      <c r="G92" s="123"/>
    </row>
    <row r="93" spans="7:7" s="119" customFormat="1" x14ac:dyDescent="0.2">
      <c r="G93" s="123"/>
    </row>
    <row r="94" spans="7:7" s="119" customFormat="1" x14ac:dyDescent="0.2">
      <c r="G94" s="123"/>
    </row>
    <row r="95" spans="7:7" s="119" customFormat="1" x14ac:dyDescent="0.2">
      <c r="G95" s="123"/>
    </row>
    <row r="96" spans="7:7" s="119" customFormat="1" x14ac:dyDescent="0.2">
      <c r="G96" s="123"/>
    </row>
    <row r="97" spans="1:7" s="119" customFormat="1" x14ac:dyDescent="0.2">
      <c r="G97" s="123"/>
    </row>
    <row r="98" spans="1:7" s="119" customFormat="1" x14ac:dyDescent="0.2">
      <c r="G98" s="123"/>
    </row>
    <row r="99" spans="1:7" s="119" customFormat="1" x14ac:dyDescent="0.2">
      <c r="G99" s="123"/>
    </row>
    <row r="100" spans="1:7" s="119" customFormat="1" x14ac:dyDescent="0.2">
      <c r="G100" s="123"/>
    </row>
    <row r="101" spans="1:7" s="119" customFormat="1" x14ac:dyDescent="0.2">
      <c r="G101" s="123"/>
    </row>
    <row r="102" spans="1:7" s="119" customFormat="1" x14ac:dyDescent="0.2">
      <c r="G102" s="123"/>
    </row>
    <row r="103" spans="1:7" s="119" customFormat="1" x14ac:dyDescent="0.2">
      <c r="G103" s="123"/>
    </row>
    <row r="104" spans="1:7" s="119" customFormat="1" x14ac:dyDescent="0.2">
      <c r="G104" s="123"/>
    </row>
    <row r="105" spans="1:7" s="119" customFormat="1" x14ac:dyDescent="0.2">
      <c r="G105" s="123"/>
    </row>
    <row r="106" spans="1:7" s="119" customFormat="1" x14ac:dyDescent="0.2">
      <c r="G106" s="123"/>
    </row>
    <row r="107" spans="1:7" s="119" customFormat="1" x14ac:dyDescent="0.2">
      <c r="G107" s="123"/>
    </row>
    <row r="108" spans="1:7" s="119" customFormat="1" x14ac:dyDescent="0.2">
      <c r="G108" s="123"/>
    </row>
    <row r="109" spans="1:7" s="119" customFormat="1" x14ac:dyDescent="0.2">
      <c r="G109" s="123"/>
    </row>
    <row r="110" spans="1:7" s="119" customFormat="1" x14ac:dyDescent="0.2">
      <c r="G110" s="123"/>
    </row>
    <row r="111" spans="1:7" s="119" customFormat="1" x14ac:dyDescent="0.2">
      <c r="A111" s="125"/>
      <c r="B111" s="125"/>
      <c r="E111" s="121"/>
      <c r="G111" s="123"/>
    </row>
    <row r="112" spans="1:7" s="119" customFormat="1" x14ac:dyDescent="0.2">
      <c r="C112" s="126"/>
      <c r="D112" s="126"/>
      <c r="E112" s="127"/>
      <c r="F112" s="126"/>
      <c r="G112" s="159"/>
    </row>
    <row r="113" spans="1:7" s="119" customFormat="1" x14ac:dyDescent="0.2">
      <c r="A113" s="125"/>
      <c r="B113" s="125"/>
      <c r="E113" s="121"/>
      <c r="G113" s="123"/>
    </row>
  </sheetData>
  <pageMargins left="0.27559055118110237" right="0.19685039370078741" top="0.9055118110236221" bottom="0.6692913385826772" header="0.31496062992125984" footer="0.19685039370078741"/>
  <pageSetup paperSize="9" orientation="landscape" r:id="rId1"/>
  <headerFooter>
    <oddFooter>&amp;L&amp;8&amp;F     &amp;A&amp;R&amp;8&amp;D
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17</vt:i4>
      </vt:variant>
    </vt:vector>
  </HeadingPairs>
  <TitlesOfParts>
    <vt:vector size="22" baseType="lpstr">
      <vt:lpstr>Kryci list</vt:lpstr>
      <vt:lpstr>Rekapitulace</vt:lpstr>
      <vt:lpstr>Položky</vt:lpstr>
      <vt:lpstr>Samostatný rozpočet ZTI</vt:lpstr>
      <vt:lpstr>Samostatný rozpočet ELEKTRO</vt:lpstr>
      <vt:lpstr>__CENA__</vt:lpstr>
      <vt:lpstr>__MAIN__</vt:lpstr>
      <vt:lpstr>Rekapitulace!__MAIN2__</vt:lpstr>
      <vt:lpstr>__MAIN3__</vt:lpstr>
      <vt:lpstr>__T0__</vt:lpstr>
      <vt:lpstr>__T1__</vt:lpstr>
      <vt:lpstr>__T2__</vt:lpstr>
      <vt:lpstr>__T3__</vt:lpstr>
      <vt:lpstr>__TE0__</vt:lpstr>
      <vt:lpstr>__TE1__</vt:lpstr>
      <vt:lpstr>__TE2__</vt:lpstr>
      <vt:lpstr>Rekapitulace!__TR0__</vt:lpstr>
      <vt:lpstr>Rekapitulace!__TR1__</vt:lpstr>
      <vt:lpstr>Položky!Názvy_tisku</vt:lpstr>
      <vt:lpstr>'Samostatný rozpočet ELEKTRO'!Názvy_tisku</vt:lpstr>
      <vt:lpstr>'Samostatný rozpočet ZTI'!Názvy_tisku</vt:lpstr>
      <vt:lpstr>'Kryci list'!Oblast_tisku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Salcburgerová Lenka, Ing.</cp:lastModifiedBy>
  <cp:lastPrinted>2023-08-24T13:44:07Z</cp:lastPrinted>
  <dcterms:created xsi:type="dcterms:W3CDTF">2007-10-16T11:08:58Z</dcterms:created>
  <dcterms:modified xsi:type="dcterms:W3CDTF">2023-10-09T15:35:11Z</dcterms:modified>
</cp:coreProperties>
</file>